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<sst xmlns="http://schemas.openxmlformats.org/spreadsheetml/2006/main" count="284" uniqueCount="143">
  <si>
    <t xml:space="preserve">                                                        Финансовые потребности для выполнения капитального ремонта по объектам ЛГ МУП "УТВиВ" в 2012 г</t>
  </si>
  <si>
    <t>№ п/п</t>
  </si>
  <si>
    <t>Наименование мероприятия</t>
  </si>
  <si>
    <t>Финансовые потребности на реализацию программы , тыс. рубл</t>
  </si>
  <si>
    <t>Источники финансирования</t>
  </si>
  <si>
    <t>Финансовые потребности на выполнение первоочередных мероприятий программы , тыс. рубл</t>
  </si>
  <si>
    <t>Сумма по договору, тыс.руб</t>
  </si>
  <si>
    <t>Дефицит средств, тыс. руб. для выполнения первоочере-дных мероприятий</t>
  </si>
  <si>
    <t xml:space="preserve">Цех №1 </t>
  </si>
  <si>
    <t xml:space="preserve">участок -1 производство тепловой энергии котельной  №1 </t>
  </si>
  <si>
    <t xml:space="preserve"> </t>
  </si>
  <si>
    <t>Капитальный ремонт электродвигателей на котельной №1 - 5 шт</t>
  </si>
  <si>
    <t xml:space="preserve">кап.ремонт </t>
  </si>
  <si>
    <t xml:space="preserve">Частичный ремонт и покраска дымовых труб №5,6  блока  №3 котельной №1 2 шт </t>
  </si>
  <si>
    <t>Приобретение солевого насоса Х-50/32/125-СД №2 - 1шт</t>
  </si>
  <si>
    <t>амортизация</t>
  </si>
  <si>
    <t>Переобвязка сетевых насосов с установкой 2-х ед. задвижек электроприводных Ду 200 мм, 2-х ед. обратных клапанов ду 200 мм, 2- х ед. задвижек Ду 250 мм</t>
  </si>
  <si>
    <t>ПИР по объекту "Модернизации котла ДЕВ 25-14 ГМ: замена горелочного устройства заводской компоновки ГМП-16 на горелочное устройство СНГ-56"</t>
  </si>
  <si>
    <t>Монтаж горелочного устройства (включая приобретение,СМР,ПНР)</t>
  </si>
  <si>
    <t xml:space="preserve">Покупка и монтаж пластинчатых теплообменников системы ХВО  блока №1-2 ед. </t>
  </si>
  <si>
    <r>
      <t xml:space="preserve">"Капитальный ремонт котла № 4  (со стопроцентной заменой трубной части котла и ремонтом воздуховода). Котельная №1 ДЕ/ДЕВ-25/14 ГМ г.п. Лянтор"  </t>
    </r>
    <r>
      <rPr>
        <b/>
        <sz val="10"/>
        <rFont val="Times New Roman"/>
        <family val="1"/>
      </rPr>
      <t xml:space="preserve">п. 3.4.1.21. программы энергосбережения    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</t>
    </r>
  </si>
  <si>
    <r>
      <t>целевые средства для</t>
    </r>
    <r>
      <rPr>
        <sz val="8"/>
        <rFont val="Times New Roman"/>
        <family val="1"/>
      </rPr>
      <t xml:space="preserve"> капитального ремонта </t>
    </r>
  </si>
  <si>
    <r>
      <t>ПРИОБРЕТЕНИЕ ОБОРУДОВАНИЯ ( ЧРП ) для выполнения мероприятий п.3.4.1.2.:</t>
    </r>
    <r>
      <rPr>
        <u val="single"/>
        <sz val="9"/>
        <rFont val="Times New Roman"/>
        <family val="1"/>
      </rPr>
      <t>Котельная №1 ДЕ/ДЕВ-25-14 ГМ.</t>
    </r>
    <r>
      <rPr>
        <sz val="9"/>
        <rFont val="Times New Roman"/>
        <family val="1"/>
      </rPr>
      <t xml:space="preserve"> "Установка частотных регуляторов электродвигате-лей на котельной №1 ДЕ/ДЕВ-25-14ГМ: насосы исходной воды -6 шт., насосы подпиточной воды - 3 шт."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</si>
  <si>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целевые средства </t>
    </r>
    <r>
      <rPr>
        <sz val="8"/>
        <rFont val="Times New Roman"/>
        <family val="1"/>
      </rPr>
      <t>для приобретения оборудования</t>
    </r>
  </si>
  <si>
    <t>Монтаж частотных регуляторов на насосоы - 3 шт.</t>
  </si>
  <si>
    <t>Теплотехническая наладка котлов №№ 3,4,5   котельной №1 -  3  ед.</t>
  </si>
  <si>
    <t>услуги сторонних организаций</t>
  </si>
  <si>
    <t xml:space="preserve">Проведение промышленной безопасности водогрейных котлов ДВ 25-14ГМ №№ 1,2,3,4,5 - 5 ед.,  экономайзеров -5 ед. </t>
  </si>
  <si>
    <t>Проведение обследования дымовых металлических труб № 3,4,5,6 - 4  ед.</t>
  </si>
  <si>
    <t>Проверка молнизащиты дымовых труб- 6 шт</t>
  </si>
  <si>
    <t>всего по участку 1</t>
  </si>
  <si>
    <t xml:space="preserve">кап.ремонт за счет расходов, связанных с производством работ </t>
  </si>
  <si>
    <t>амортизационные отчисления</t>
  </si>
  <si>
    <t>услуга сторонних организаций по наладке и обследованию объектов</t>
  </si>
  <si>
    <r>
      <t xml:space="preserve">целевые средства </t>
    </r>
    <r>
      <rPr>
        <sz val="11"/>
        <rFont val="Times New Roman"/>
        <family val="1"/>
      </rPr>
      <t>для выполнения капитального ремонта и реконструкции объектов</t>
    </r>
  </si>
  <si>
    <r>
      <t xml:space="preserve">целевые средства </t>
    </r>
    <r>
      <rPr>
        <sz val="11"/>
        <rFont val="Times New Roman"/>
        <family val="1"/>
      </rPr>
      <t>для покупки оборудования</t>
    </r>
  </si>
  <si>
    <t xml:space="preserve">участок -2 производство тепловой энергии котельной  №2 </t>
  </si>
  <si>
    <t>Капитальный ремонт электродвигателей на котельной №2 - 5 шт</t>
  </si>
  <si>
    <t>Капитальный ремонт котла №4 - 1шт</t>
  </si>
  <si>
    <t>3.</t>
  </si>
  <si>
    <t>Теплотехническая наладка котлов №№2,4   котельной №2 - 2 ед.</t>
  </si>
  <si>
    <t>5.</t>
  </si>
  <si>
    <t xml:space="preserve">Проведение экспертизы промышленной безопасности водогрей-ных котлов ДВ 25-14ГМ №№ 1,2,3,4 - 4 ед.,  экономайзеров - 4ед. </t>
  </si>
  <si>
    <t>6.</t>
  </si>
  <si>
    <t>Проверка молнизащиты дымовых труб- 4 шт</t>
  </si>
  <si>
    <t>всего по участку 2</t>
  </si>
  <si>
    <r>
      <t>средства предприятия</t>
    </r>
    <r>
      <rPr>
        <sz val="11"/>
        <rFont val="Times New Roman"/>
        <family val="1"/>
      </rPr>
      <t xml:space="preserve"> за счет расходов, связанных с производством и реализацией услуг по статье "услуги стронних организаций"</t>
    </r>
  </si>
  <si>
    <t xml:space="preserve">прогноз получения и освоения средств </t>
  </si>
  <si>
    <t>дифицит средств для выполнения пунктов мероприятия</t>
  </si>
  <si>
    <t>участок -3 производство тепловой энергии котельной  №3</t>
  </si>
  <si>
    <t>Капитальный ремонт электродвигателей на котельной №3 -  5 шт</t>
  </si>
  <si>
    <r>
      <t xml:space="preserve">Капитальный ремонт баков-аккумуляторов </t>
    </r>
    <r>
      <rPr>
        <sz val="10"/>
        <rFont val="Arial"/>
        <family val="2"/>
      </rPr>
      <t>V</t>
    </r>
    <r>
      <rPr>
        <sz val="10"/>
        <rFont val="Times New Roman"/>
        <family val="1"/>
      </rPr>
      <t>=150 м³ - 2 ед.</t>
    </r>
  </si>
  <si>
    <t xml:space="preserve">Монтаж системы программного обеспечения и монтаж системы автоматического регулирования технологических параметров оборудования котельной №3 - 1 система </t>
  </si>
  <si>
    <t xml:space="preserve">Покупка и монтаж пластинчатиых теплообменников (1 ед)системы ХВО  и теплообменников охладителей выпара для деаэрационных установок ДА-50 (2 ед) </t>
  </si>
  <si>
    <t>Исключено из выполнения</t>
  </si>
  <si>
    <t>Приобретение трубной части для котла КВГМ-50 №1- 1 система</t>
  </si>
  <si>
    <t xml:space="preserve">Приобретение части оборудования для замены РУ - 10 кВ РП-5 </t>
  </si>
  <si>
    <r>
      <t xml:space="preserve">ПРИОБРЕТЕНИЕ ОБОРУДОВАНИЯ ( ЧРП ) для выполнения мероприятий п 3.4.1.2.:   </t>
    </r>
    <r>
      <rPr>
        <sz val="10"/>
        <rFont val="Times New Roman"/>
        <family val="1"/>
      </rPr>
      <t xml:space="preserve">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 val="single"/>
        <sz val="9"/>
        <rFont val="Times New Roman"/>
        <family val="1"/>
      </rPr>
      <t>Котельная №3 КВГМ-50.</t>
    </r>
    <r>
      <rPr>
        <sz val="9"/>
        <rFont val="Times New Roman"/>
        <family val="1"/>
      </rPr>
      <t xml:space="preserve">"Установка частотных регуляторов электродви-гателей на котельной №3 КВГМ-50: насосы исходной воды-2 шт."                                                                                                                                                   </t>
    </r>
  </si>
  <si>
    <t>Установка частотных регуляторов на насос исходной воды №1 -1шт</t>
  </si>
  <si>
    <t>Теплотехническая наладка котла  № 2, проверка сосотношения "Газ-воздух" для котла №1  котельной №3 -  2 ед.</t>
  </si>
  <si>
    <t>Экспертиза промышленной безопасности аварийных баков - 2 ед.</t>
  </si>
  <si>
    <t>Проверка молнизащиты дымовых труб- 1 шт</t>
  </si>
  <si>
    <t>всего по участку 3</t>
  </si>
  <si>
    <t xml:space="preserve">участок -4 передача тепловой энергии по сетям теплоснабжения </t>
  </si>
  <si>
    <t>Капитальный ремонт сетей ТС и ГВС  от камеры д/к "Строитель" до камеры м-н "Находка" (за магазином "Урал")" - 330 мп</t>
  </si>
  <si>
    <t>46-юр от 02.04.2012 ООО "Энергоремонт"</t>
  </si>
  <si>
    <t>Капитальный ремонт сетей ТС и ГВС  от ЦТП-42 до ТК  А-42-2П (магазин "Оптима" (ул. Адыгейская)) -525 мп (однотрубно)</t>
  </si>
  <si>
    <t>Капитальный ремонт сетей ТС и ГВС  от ТК общ.2 ул.60 лет СССР до ТК ул.Дружбы Народов общ.№10а - 886 мп (однотрубно)</t>
  </si>
  <si>
    <t>Капитальный ремонт сетей ТС и ГВС  от ЦТП-33 до ТК  В-33-1Л (ж.д.№5  ул. 60 лет СССР) - 535  мп (однотрубно)</t>
  </si>
  <si>
    <r>
      <t>целевые средства для</t>
    </r>
    <r>
      <rPr>
        <sz val="6"/>
        <rFont val="Times New Roman"/>
        <family val="1"/>
      </rPr>
      <t xml:space="preserve"> капитального ремонта </t>
    </r>
  </si>
  <si>
    <t>Капитальный ремонт сетей ТС и ГВС от УТ-14 до ж.д. № 53 микрорайон №1</t>
  </si>
  <si>
    <r>
      <t>целевые средства для</t>
    </r>
    <r>
      <rPr>
        <sz val="6"/>
        <rFont val="Times New Roman"/>
        <family val="1"/>
      </rPr>
      <t xml:space="preserve"> капитально-го ремонта </t>
    </r>
  </si>
  <si>
    <t>Капитальный ремонт сетей ТС и ГВС от УТ-2 до ж.д. № 15 и № 20 микрорайон №2</t>
  </si>
  <si>
    <t xml:space="preserve"> Капитальный ремонт сетей от ж.д. № 33 до ж.д. №34 микрорайон № 7</t>
  </si>
  <si>
    <r>
      <t>Капитальный ремонт магистральных сетей от ТК-23М до ЦТП-70 2 мкр-н.</t>
    </r>
    <r>
      <rPr>
        <b/>
        <sz val="10"/>
        <rFont val="Times New Roman"/>
        <family val="1"/>
      </rPr>
      <t xml:space="preserve"> (Сети ТС -665 мп (однотрубно)) </t>
    </r>
  </si>
  <si>
    <r>
      <t>целевые средст-ва для</t>
    </r>
    <r>
      <rPr>
        <sz val="7"/>
        <rFont val="Times New Roman"/>
        <family val="1"/>
      </rPr>
      <t xml:space="preserve"> капитально-го ремонта </t>
    </r>
  </si>
  <si>
    <r>
      <t xml:space="preserve">Капитальный ремонт сетей ТС и ГВС от ЦТП-70 до Т/К 2-70-1С </t>
    </r>
    <r>
      <rPr>
        <b/>
        <sz val="10"/>
        <rFont val="Times New Roman"/>
        <family val="1"/>
      </rPr>
      <t>(Сети ТС и ГВС -82 мп (однотрубно))</t>
    </r>
  </si>
  <si>
    <r>
      <t xml:space="preserve">"Капитальный ремонт сетей с заменой трубопроводов в гидрофобной изоляции на трубопроводы в ППУ на участке  "Магистраль-ные сети ТВС от УТ-2/1 ул. Эстонских Дорожников - УТ-6 ул. В.Ки-нгисеппа","Капитальный ремонт сетей с заменой трубопроводов в гидрофобной изоляции на трубопроводы в ППУ на участке "Магистральные сети ТВС УТ-6 ул. В.Кингисеппа -ввод в ЦТП-77 -  ЦТП- 56" </t>
    </r>
    <r>
      <rPr>
        <b/>
        <sz val="10"/>
        <rFont val="Times New Roman"/>
        <family val="1"/>
      </rPr>
      <t>(Сети ТС магистральные - 1310 мп однотрубно)</t>
    </r>
  </si>
  <si>
    <t>29031,43=19762,00+9269,43</t>
  </si>
  <si>
    <t>Выполнение работ по наладке систем централизованного теплоснабжения</t>
  </si>
  <si>
    <t>всего по участку 4</t>
  </si>
  <si>
    <t>участок -5 производство горячего водоснабжения</t>
  </si>
  <si>
    <t>Капитальный ремонт электродвигателей на ЦТП - 12шт</t>
  </si>
  <si>
    <t xml:space="preserve">Приобретение  блочных ИТП  в подвальных помещениях жилых домов  №,16,17, 18,19 мкр.4 - 4 ед. </t>
  </si>
  <si>
    <t>Монтаж блочных ИТП  в подвальных помещениях жилых домов  №,16,17, 18,19 мкр.4 - 4 ед. (включая общестроительные работы)</t>
  </si>
  <si>
    <t xml:space="preserve">Приобретение ЗИП (рабочее колесо и уплотнитель-ные кольца) для насосного оборудования марки "Wilo" </t>
  </si>
  <si>
    <r>
      <t>Монтаж, ПНР оборудования ЦТП-10 для</t>
    </r>
    <r>
      <rPr>
        <b/>
        <sz val="10"/>
        <rFont val="Times New Roman"/>
        <family val="1"/>
      </rPr>
      <t xml:space="preserve"> выполнения мероприятия программы энергосбережения п.3.4.1.36. "</t>
    </r>
    <r>
      <rPr>
        <sz val="10"/>
        <rFont val="Times New Roman"/>
        <family val="1"/>
      </rPr>
      <t>Реконструкция ЦТП объекта с установкой регуляторов, датчиков температуры  наружного воздуха, узла учета энергоносителя. Производственная база ЛГ МУП "УТВиВ".</t>
    </r>
  </si>
  <si>
    <t>всего по участку 5</t>
  </si>
  <si>
    <t>ИТОГО по цеху №1, из них</t>
  </si>
  <si>
    <r>
      <t xml:space="preserve">кап.ремонт за счет расходов, связанных с производством работ -  </t>
    </r>
    <r>
      <rPr>
        <b/>
        <sz val="10"/>
        <rFont val="Times New Roman"/>
        <family val="1"/>
      </rPr>
      <t>план -28 581,11т.р.</t>
    </r>
  </si>
  <si>
    <r>
      <t xml:space="preserve">амортизационные отчисления                                                            </t>
    </r>
    <r>
      <rPr>
        <b/>
        <sz val="10"/>
        <rFont val="Times New Roman"/>
        <family val="1"/>
      </rPr>
      <t>план - 30 797,71 т.р.</t>
    </r>
  </si>
  <si>
    <r>
      <t>услуга сторонних организаций-наладка, обследование объектов -</t>
    </r>
    <r>
      <rPr>
        <b/>
        <sz val="10"/>
        <rFont val="Times New Roman"/>
        <family val="1"/>
      </rPr>
      <t>план -   7 418,07 т.р.</t>
    </r>
  </si>
  <si>
    <r>
      <t xml:space="preserve">целевые средства </t>
    </r>
    <r>
      <rPr>
        <sz val="10"/>
        <rFont val="Times New Roman"/>
        <family val="1"/>
      </rPr>
      <t xml:space="preserve">для выполнения капитального ремонта и реконструкции объектов                                                                                                                                 </t>
    </r>
    <r>
      <rPr>
        <b/>
        <sz val="10"/>
        <color indexed="9"/>
        <rFont val="Times New Roman"/>
        <family val="1"/>
      </rPr>
      <t>- план 41 606,38 т.р</t>
    </r>
    <r>
      <rPr>
        <sz val="10"/>
        <color indexed="9"/>
        <rFont val="Times New Roman"/>
        <family val="1"/>
      </rPr>
      <t>.</t>
    </r>
  </si>
  <si>
    <r>
      <t xml:space="preserve">целевые средства </t>
    </r>
    <r>
      <rPr>
        <sz val="10"/>
        <rFont val="Times New Roman"/>
        <family val="1"/>
      </rPr>
      <t xml:space="preserve">для покупки оборудования                        </t>
    </r>
    <r>
      <rPr>
        <sz val="10"/>
        <color indexed="9"/>
        <rFont val="Times New Roman"/>
        <family val="1"/>
      </rPr>
      <t xml:space="preserve">            - </t>
    </r>
    <r>
      <rPr>
        <b/>
        <sz val="10"/>
        <color indexed="9"/>
        <rFont val="Times New Roman"/>
        <family val="1"/>
      </rPr>
      <t>план 608,01 т.р.</t>
    </r>
  </si>
  <si>
    <t>Цех №3</t>
  </si>
  <si>
    <t>участок -7 - участок перекачки стоков</t>
  </si>
  <si>
    <t>Капитальный ремонт электродвигателей КНС - 4 шт</t>
  </si>
  <si>
    <r>
      <t xml:space="preserve">Капитальный ремонт КНС-82 (микр.№3) для выполнения мероприятия Согласно </t>
    </r>
    <r>
      <rPr>
        <b/>
        <sz val="9"/>
        <rFont val="Times New Roman"/>
        <family val="1"/>
      </rPr>
      <t>п.4.3.1.8. "Пас-порта долгосрочной целевой программы по энергосбережению и повышению эргетической эффективности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2010-2015годы в МО Сургутский</t>
    </r>
    <r>
      <rPr>
        <sz val="9"/>
        <rFont val="Times New Roman"/>
        <family val="1"/>
      </rPr>
      <t xml:space="preserve"> : "Капитальный ремонт  КНС-82 с устано-вкой погружных насосов Grundfos SP 46-11 MS6000 или эквивалент со шкафами управления"</t>
    </r>
  </si>
  <si>
    <t>всего по участку 7</t>
  </si>
  <si>
    <t>участок 8-участок очистки стоков</t>
  </si>
  <si>
    <t>Чистка иловых карт</t>
  </si>
  <si>
    <t>Монтаж воздуходувки (1 очередь КОС-7000)- 2 шт.</t>
  </si>
  <si>
    <t>Приобретение и монтаж узлов учета  - 2 шт.</t>
  </si>
  <si>
    <r>
      <t xml:space="preserve">Чистка аэротенков </t>
    </r>
    <r>
      <rPr>
        <sz val="10"/>
        <rFont val="Arial"/>
        <family val="2"/>
      </rPr>
      <t>V</t>
    </r>
    <r>
      <rPr>
        <sz val="10"/>
        <rFont val="Times New Roman"/>
        <family val="1"/>
      </rPr>
      <t>=5000 м³ (2 очередь КОС-7000) - 3 ед.</t>
    </r>
  </si>
  <si>
    <r>
      <t>ПИР реконструкции оборудования ЦТП объекта  для</t>
    </r>
    <r>
      <rPr>
        <b/>
        <sz val="10"/>
        <rFont val="Times New Roman"/>
        <family val="1"/>
      </rPr>
      <t xml:space="preserve"> выполнения мероприятия программы энергосбережения п.3.4.1.34. "</t>
    </r>
    <r>
      <rPr>
        <sz val="10"/>
        <rFont val="Times New Roman"/>
        <family val="1"/>
      </rPr>
      <t>Реконструкция ЦТП объекта с установкой регуляторов, датчиков температуры  наружного воздуха, узла учета энергоносителя.  Канализационные очистные сооружения 1 и 2 очереди (КОС-7000).</t>
    </r>
  </si>
  <si>
    <r>
      <t>Монтаж, ПНР оборудования ЦТП объекта  для</t>
    </r>
    <r>
      <rPr>
        <b/>
        <sz val="9"/>
        <rFont val="Times New Roman"/>
        <family val="1"/>
      </rPr>
      <t xml:space="preserve"> выполнения мероприятия программы энергос-бережения п.3.4.1.34. "</t>
    </r>
    <r>
      <rPr>
        <sz val="9"/>
        <rFont val="Times New Roman"/>
        <family val="1"/>
      </rPr>
      <t>Реконструкция ЦТП объекта с установкой регуляторов, датчиков темпе-ратуры  наружного воздуха, узла учета энергоносителя.  Канализационные очистные сооружения 1 и 2 очереди (КОС-7000).</t>
    </r>
  </si>
  <si>
    <t>Прокладка стальной трубы Ду 500 мм,L =7,0 м, Н=2,0 м и сооружение камеры перключения для соединения напорных коллекторов ГКНС-1 и ГКНС-2 на территории КОС -14000 м3/сут</t>
  </si>
  <si>
    <t>всего по участку 8</t>
  </si>
  <si>
    <t xml:space="preserve">участок -9- участок транспортировки стоков  по канализационным сетям </t>
  </si>
  <si>
    <t>Прокладка самотечного коллектора канализации Ду 250 мм,  L= 22 м, Н=2,5 м, между колодцем гасителя напора КНС-83 и сущ. rолодцем самотечного коллектора от Больничного комплекса</t>
  </si>
  <si>
    <t xml:space="preserve">всего по участку 8,  из них </t>
  </si>
  <si>
    <t>ИТОГО по цеху №3, из них</t>
  </si>
  <si>
    <r>
      <t xml:space="preserve">кап.ремонт за счет расходов, связанных с производством работ - </t>
    </r>
    <r>
      <rPr>
        <b/>
        <sz val="10"/>
        <rFont val="Times New Roman"/>
        <family val="1"/>
      </rPr>
      <t>план - 473,68 т.р.</t>
    </r>
  </si>
  <si>
    <r>
      <t xml:space="preserve">амортизационные отчисления                                                           </t>
    </r>
    <r>
      <rPr>
        <b/>
        <sz val="10"/>
        <rFont val="Times New Roman"/>
        <family val="1"/>
      </rPr>
      <t>план - 4 089,41 т.р.</t>
    </r>
  </si>
  <si>
    <r>
      <t xml:space="preserve">услуга сторонних организаций по наладке и обследованию объектов - </t>
    </r>
    <r>
      <rPr>
        <b/>
        <sz val="10"/>
        <rFont val="Times New Roman"/>
        <family val="1"/>
      </rPr>
      <t>план 0 т.р.</t>
    </r>
  </si>
  <si>
    <r>
      <t xml:space="preserve">целевые средства для выполнения капитального ремонта и реконструкции объектов </t>
    </r>
    <r>
      <rPr>
        <sz val="10"/>
        <color indexed="9"/>
        <rFont val="Times New Roman"/>
        <family val="1"/>
      </rPr>
      <t xml:space="preserve">-   </t>
    </r>
    <r>
      <rPr>
        <b/>
        <sz val="10"/>
        <color indexed="9"/>
        <rFont val="Times New Roman"/>
        <family val="1"/>
      </rPr>
      <t>план 7163,35 т.р.</t>
    </r>
  </si>
  <si>
    <r>
      <t xml:space="preserve">целевые средства для покупки оборудования план </t>
    </r>
    <r>
      <rPr>
        <sz val="10"/>
        <color indexed="9"/>
        <rFont val="Times New Roman"/>
        <family val="1"/>
      </rPr>
      <t xml:space="preserve">- </t>
    </r>
    <r>
      <rPr>
        <b/>
        <sz val="10"/>
        <color indexed="9"/>
        <rFont val="Times New Roman"/>
        <family val="1"/>
      </rPr>
      <t>0 т.р.</t>
    </r>
  </si>
  <si>
    <t>Цех №4</t>
  </si>
  <si>
    <t>участок -10 - участок подъема воды</t>
  </si>
  <si>
    <r>
      <t xml:space="preserve">ПРИОБРЕТЕНИЕ ОБОРУДОВАНИЯ для выполнения мероприятий п .3.4.1.49.:                                                                                                                    </t>
    </r>
    <r>
      <rPr>
        <u val="single"/>
        <sz val="10"/>
        <rFont val="Times New Roman"/>
        <family val="1"/>
      </rPr>
      <t>ВОС №1.</t>
    </r>
    <r>
      <rPr>
        <sz val="10"/>
        <rFont val="Times New Roman"/>
        <family val="1"/>
      </rPr>
      <t xml:space="preserve">"Замена погружных насосов марки "Grundfos" либо эквивалент , в количестве 25 шт. на артезианских скважинах.Хозяйственно-питьевой водозабор №1" </t>
    </r>
  </si>
  <si>
    <t>всего по участку 10</t>
  </si>
  <si>
    <r>
      <t xml:space="preserve">целевые средства </t>
    </r>
    <r>
      <rPr>
        <sz val="8"/>
        <rFont val="Times New Roman"/>
        <family val="1"/>
      </rPr>
      <t>для выполнения капитального ремонта и реконструкции объектов</t>
    </r>
  </si>
  <si>
    <t>участок 11-участок очистки воды</t>
  </si>
  <si>
    <t>Капитальный ремонт электродвигателей насосов 2-го подъема к потребителю - 4 шт.</t>
  </si>
  <si>
    <t>ПИР на инженерно-геодезические изыскания на  объекте "Водозаборные очистные сооружения №1.Водоочистная станция 16000 м3/сут."Реконструкция станции обезжелезивания №1 в г.п. Лянтор"</t>
  </si>
  <si>
    <t>31-юр от 20.02.2012 ООО "МЛП"</t>
  </si>
  <si>
    <t>ПИР по объекту"Водозаборные очистные сооружения №1.Водоочистная станция 16000 м3/сут."Реконструкция станции обезжелезивания №1 в г.п. Лянтор"</t>
  </si>
  <si>
    <t>35-юр от 28.02.2012 ООО НПП "Кавитон "</t>
  </si>
  <si>
    <r>
      <t>ПИР реконструкции оборудования ЦТП объекта  для</t>
    </r>
    <r>
      <rPr>
        <b/>
        <sz val="10"/>
        <rFont val="Times New Roman"/>
        <family val="1"/>
      </rPr>
      <t xml:space="preserve"> выполнения мероприятия программы энергосбере-жения п.3.4.1.35. "</t>
    </r>
    <r>
      <rPr>
        <sz val="10"/>
        <rFont val="Times New Roman"/>
        <family val="1"/>
      </rPr>
      <t>Реконструкция ЦТП объекта с установкой регуляторов, датчиков температуры  наружного воздуха, узла учета энергоносителя. Водозаборные очистные сооружения ВОС-1</t>
    </r>
  </si>
  <si>
    <r>
      <t>Монтаж, ПНР оборудования ЦТП объекта  для</t>
    </r>
    <r>
      <rPr>
        <b/>
        <sz val="9"/>
        <rFont val="Times New Roman"/>
        <family val="1"/>
      </rPr>
      <t xml:space="preserve"> выпо-лнения мероприятия программы энергос-бережения п.3.4.1.35."</t>
    </r>
    <r>
      <rPr>
        <sz val="9"/>
        <rFont val="Times New Roman"/>
        <family val="1"/>
      </rPr>
      <t>Реконструкция ЦТП объекта с установкой регуляторов,датчиков темпера-туры  наружного воздуха, узла учета энергоносителяВодозаборные очистные сооружения ВОС-1.</t>
    </r>
  </si>
  <si>
    <t xml:space="preserve">Капитальный ремнт с заменой фильтров Ду 2000 мм на фильтры Ду 3000 мм в количестве 3 шт. на станции обезжелезивания №2  ВОС №1 </t>
  </si>
  <si>
    <t>всего по участку 11</t>
  </si>
  <si>
    <t>участок -12- участок транспортировки воды по сетям водоснабжения</t>
  </si>
  <si>
    <t>всего по участку 12</t>
  </si>
  <si>
    <t>ИТОГО по цеху №4, из них</t>
  </si>
  <si>
    <r>
      <t xml:space="preserve">кап.ремонт за счет расходов, связанных с производством работ  - </t>
    </r>
    <r>
      <rPr>
        <b/>
        <sz val="10"/>
        <rFont val="Times New Roman"/>
        <family val="1"/>
      </rPr>
      <t>план 284,62 т.р.</t>
    </r>
  </si>
  <si>
    <r>
      <t xml:space="preserve">амортизационные отчисления                                                          - </t>
    </r>
    <r>
      <rPr>
        <b/>
        <sz val="10"/>
        <rFont val="Times New Roman"/>
        <family val="1"/>
      </rPr>
      <t>план 3 559,94 т.р.</t>
    </r>
  </si>
  <si>
    <r>
      <t>услуга сторонних организаций по наладке и обследованию объектов -</t>
    </r>
    <r>
      <rPr>
        <b/>
        <sz val="10"/>
        <rFont val="Times New Roman"/>
        <family val="1"/>
      </rPr>
      <t xml:space="preserve"> план - 0 т.р.</t>
    </r>
  </si>
  <si>
    <r>
      <t xml:space="preserve">целевые средства </t>
    </r>
    <r>
      <rPr>
        <sz val="10"/>
        <rFont val="Times New Roman"/>
        <family val="1"/>
      </rPr>
      <t xml:space="preserve">для выполнения капитального ремонта и реконструкции объектов </t>
    </r>
    <r>
      <rPr>
        <sz val="10"/>
        <color indexed="9"/>
        <rFont val="Times New Roman"/>
        <family val="1"/>
      </rPr>
      <t xml:space="preserve">- </t>
    </r>
    <r>
      <rPr>
        <b/>
        <sz val="10"/>
        <color indexed="9"/>
        <rFont val="Times New Roman"/>
        <family val="1"/>
      </rPr>
      <t>план 0 т.р</t>
    </r>
    <r>
      <rPr>
        <sz val="10"/>
        <color indexed="9"/>
        <rFont val="Times New Roman"/>
        <family val="1"/>
      </rPr>
      <t>.</t>
    </r>
  </si>
  <si>
    <r>
      <t xml:space="preserve">целевые средства </t>
    </r>
    <r>
      <rPr>
        <sz val="10"/>
        <rFont val="Times New Roman"/>
        <family val="1"/>
      </rPr>
      <t>для покупки оборудования</t>
    </r>
    <r>
      <rPr>
        <sz val="10"/>
        <color indexed="9"/>
        <rFont val="Times New Roman"/>
        <family val="1"/>
      </rPr>
      <t xml:space="preserve">- </t>
    </r>
    <r>
      <rPr>
        <b/>
        <sz val="10"/>
        <color indexed="9"/>
        <rFont val="Times New Roman"/>
        <family val="1"/>
      </rPr>
      <t>план 2 024,57 т.р.</t>
    </r>
  </si>
  <si>
    <t>всего по предприятию, из них</t>
  </si>
  <si>
    <t xml:space="preserve">Директор                                     Д.П.Рябченко </t>
  </si>
  <si>
    <t xml:space="preserve">                                                                                                   ЦЕЛЕВЫЕ ВСЕГО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</si>
</sst>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,##0.00&quot;р.&quot;"/>
  </numFmts>
  <fonts count="2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sz val="6"/>
      <name val="Times New Roman"/>
      <family val="1"/>
    </font>
    <font>
      <sz val="5"/>
      <name val="Arial"/>
      <family val="0"/>
    </font>
    <font>
      <b/>
      <sz val="8"/>
      <name val="Times New Roman"/>
      <family val="1"/>
    </font>
    <font>
      <u val="single"/>
      <sz val="9"/>
      <name val="Times New Roman"/>
      <family val="1"/>
    </font>
    <font>
      <sz val="9"/>
      <name val="Times New Roman"/>
      <family val="1"/>
    </font>
    <font>
      <sz val="7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17"/>
      <name val="Times New Roman"/>
      <family val="1"/>
    </font>
    <font>
      <b/>
      <sz val="10"/>
      <name val="Arial"/>
      <family val="0"/>
    </font>
    <font>
      <b/>
      <sz val="6"/>
      <name val="Times New Roman"/>
      <family val="1"/>
    </font>
    <font>
      <b/>
      <sz val="7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10"/>
      <color indexed="9"/>
      <name val="Arial"/>
      <family val="0"/>
    </font>
    <font>
      <u val="single"/>
      <sz val="10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Arial"/>
      <family val="2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80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80" fontId="2" fillId="0" borderId="3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80" fontId="1" fillId="2" borderId="2" xfId="0" applyNumberFormat="1" applyFont="1" applyFill="1" applyBorder="1" applyAlignment="1">
      <alignment horizontal="center" vertical="center" wrapText="1"/>
    </xf>
    <xf numFmtId="180" fontId="2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80" fontId="2" fillId="2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180" fontId="2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80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81" fontId="8" fillId="0" borderId="0" xfId="0" applyNumberFormat="1" applyFont="1" applyAlignment="1">
      <alignment horizontal="center" vertical="center" wrapText="1"/>
    </xf>
    <xf numFmtId="180" fontId="2" fillId="0" borderId="0" xfId="0" applyNumberFormat="1" applyFont="1" applyFill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0" fillId="0" borderId="3" xfId="0" applyBorder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180" fontId="2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80" fontId="13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180" fontId="2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180" fontId="15" fillId="0" borderId="6" xfId="0" applyNumberFormat="1" applyFont="1" applyFill="1" applyBorder="1" applyAlignment="1">
      <alignment horizontal="center" vertical="center" wrapText="1"/>
    </xf>
    <xf numFmtId="180" fontId="15" fillId="0" borderId="7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left" vertical="center" wrapText="1"/>
    </xf>
    <xf numFmtId="180" fontId="15" fillId="0" borderId="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 wrapText="1"/>
    </xf>
    <xf numFmtId="180" fontId="15" fillId="0" borderId="3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180" fontId="2" fillId="0" borderId="2" xfId="0" applyNumberFormat="1" applyFont="1" applyFill="1" applyBorder="1" applyAlignment="1">
      <alignment horizontal="center" vertical="center" wrapText="1"/>
    </xf>
    <xf numFmtId="180" fontId="2" fillId="0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180" fontId="2" fillId="2" borderId="3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/>
    </xf>
    <xf numFmtId="0" fontId="0" fillId="2" borderId="3" xfId="0" applyFont="1" applyFill="1" applyBorder="1" applyAlignment="1">
      <alignment/>
    </xf>
    <xf numFmtId="180" fontId="6" fillId="0" borderId="3" xfId="0" applyNumberFormat="1" applyFont="1" applyBorder="1" applyAlignment="1">
      <alignment horizontal="center"/>
    </xf>
    <xf numFmtId="0" fontId="17" fillId="0" borderId="4" xfId="0" applyFont="1" applyFill="1" applyBorder="1" applyAlignment="1">
      <alignment horizontal="center" vertical="center" wrapText="1"/>
    </xf>
    <xf numFmtId="180" fontId="2" fillId="0" borderId="12" xfId="0" applyNumberFormat="1" applyFont="1" applyFill="1" applyBorder="1" applyAlignment="1">
      <alignment horizontal="center"/>
    </xf>
    <xf numFmtId="180" fontId="2" fillId="0" borderId="13" xfId="0" applyNumberFormat="1" applyFont="1" applyFill="1" applyBorder="1" applyAlignment="1">
      <alignment horizontal="center"/>
    </xf>
    <xf numFmtId="0" fontId="15" fillId="0" borderId="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 vertical="center" wrapText="1"/>
    </xf>
    <xf numFmtId="180" fontId="15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80" fontId="2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80" fontId="2" fillId="0" borderId="17" xfId="0" applyNumberFormat="1" applyFont="1" applyFill="1" applyBorder="1" applyAlignment="1">
      <alignment horizontal="center"/>
    </xf>
    <xf numFmtId="180" fontId="2" fillId="0" borderId="3" xfId="0" applyNumberFormat="1" applyFont="1" applyFill="1" applyBorder="1" applyAlignment="1">
      <alignment horizontal="center"/>
    </xf>
    <xf numFmtId="180" fontId="6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180" fontId="2" fillId="0" borderId="4" xfId="0" applyNumberFormat="1" applyFont="1" applyBorder="1" applyAlignment="1">
      <alignment horizontal="center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180" fontId="13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80" fontId="18" fillId="2" borderId="3" xfId="0" applyNumberFormat="1" applyFont="1" applyFill="1" applyBorder="1" applyAlignment="1">
      <alignment/>
    </xf>
    <xf numFmtId="180" fontId="2" fillId="0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180" fontId="6" fillId="0" borderId="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/>
    </xf>
    <xf numFmtId="0" fontId="0" fillId="0" borderId="4" xfId="0" applyFont="1" applyFill="1" applyBorder="1" applyAlignment="1">
      <alignment/>
    </xf>
    <xf numFmtId="180" fontId="15" fillId="0" borderId="0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0" fontId="15" fillId="0" borderId="20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180" fontId="2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left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180" fontId="2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180" fontId="15" fillId="0" borderId="25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 wrapText="1"/>
    </xf>
    <xf numFmtId="180" fontId="2" fillId="0" borderId="25" xfId="0" applyNumberFormat="1" applyFont="1" applyFill="1" applyBorder="1" applyAlignment="1">
      <alignment horizontal="center" vertical="center" wrapText="1"/>
    </xf>
    <xf numFmtId="180" fontId="2" fillId="0" borderId="26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80" fontId="15" fillId="0" borderId="1" xfId="0" applyNumberFormat="1" applyFont="1" applyFill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horizontal="center" vertical="center" wrapText="1"/>
    </xf>
    <xf numFmtId="180" fontId="2" fillId="0" borderId="27" xfId="0" applyNumberFormat="1" applyFont="1" applyFill="1" applyBorder="1" applyAlignment="1">
      <alignment horizontal="center"/>
    </xf>
    <xf numFmtId="180" fontId="2" fillId="0" borderId="2" xfId="0" applyNumberFormat="1" applyFont="1" applyBorder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180" fontId="2" fillId="2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80" fontId="2" fillId="2" borderId="3" xfId="0" applyNumberFormat="1" applyFont="1" applyFill="1" applyBorder="1" applyAlignment="1">
      <alignment/>
    </xf>
    <xf numFmtId="180" fontId="2" fillId="0" borderId="11" xfId="0" applyNumberFormat="1" applyFont="1" applyFill="1" applyBorder="1" applyAlignment="1">
      <alignment horizontal="center" vertical="center" wrapText="1"/>
    </xf>
    <xf numFmtId="180" fontId="18" fillId="0" borderId="3" xfId="0" applyNumberFormat="1" applyFont="1" applyBorder="1" applyAlignment="1">
      <alignment/>
    </xf>
    <xf numFmtId="0" fontId="11" fillId="0" borderId="4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wrapText="1"/>
    </xf>
    <xf numFmtId="180" fontId="13" fillId="0" borderId="18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180" fontId="18" fillId="0" borderId="4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80" fontId="18" fillId="0" borderId="13" xfId="0" applyNumberFormat="1" applyFont="1" applyFill="1" applyBorder="1" applyAlignment="1">
      <alignment/>
    </xf>
    <xf numFmtId="0" fontId="3" fillId="0" borderId="28" xfId="0" applyFont="1" applyFill="1" applyBorder="1" applyAlignment="1">
      <alignment horizontal="center" vertical="center" wrapText="1"/>
    </xf>
    <xf numFmtId="180" fontId="2" fillId="0" borderId="28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180" fontId="18" fillId="0" borderId="17" xfId="0" applyNumberFormat="1" applyFont="1" applyFill="1" applyBorder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180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80" fontId="18" fillId="0" borderId="2" xfId="0" applyNumberFormat="1" applyFont="1" applyBorder="1" applyAlignment="1">
      <alignment/>
    </xf>
    <xf numFmtId="0" fontId="0" fillId="2" borderId="11" xfId="0" applyFill="1" applyBorder="1" applyAlignment="1">
      <alignment/>
    </xf>
    <xf numFmtId="180" fontId="2" fillId="2" borderId="11" xfId="0" applyNumberFormat="1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180" fontId="23" fillId="0" borderId="3" xfId="0" applyNumberFormat="1" applyFont="1" applyBorder="1" applyAlignment="1">
      <alignment/>
    </xf>
    <xf numFmtId="180" fontId="23" fillId="0" borderId="3" xfId="0" applyNumberFormat="1" applyFont="1" applyFill="1" applyBorder="1" applyAlignment="1">
      <alignment/>
    </xf>
    <xf numFmtId="0" fontId="11" fillId="0" borderId="3" xfId="0" applyFont="1" applyFill="1" applyBorder="1" applyAlignment="1">
      <alignment horizontal="left" vertical="center" wrapText="1"/>
    </xf>
    <xf numFmtId="180" fontId="6" fillId="0" borderId="11" xfId="0" applyNumberFormat="1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180" fontId="18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/>
    </xf>
    <xf numFmtId="180" fontId="2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180" fontId="18" fillId="0" borderId="3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left" vertical="center" wrapText="1"/>
    </xf>
    <xf numFmtId="180" fontId="2" fillId="0" borderId="18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180" fontId="2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180" fontId="2" fillId="0" borderId="27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180" fontId="18" fillId="0" borderId="1" xfId="0" applyNumberFormat="1" applyFont="1" applyFill="1" applyBorder="1" applyAlignment="1">
      <alignment/>
    </xf>
    <xf numFmtId="180" fontId="15" fillId="0" borderId="26" xfId="0" applyNumberFormat="1" applyFont="1" applyFill="1" applyBorder="1" applyAlignment="1">
      <alignment horizontal="center"/>
    </xf>
    <xf numFmtId="180" fontId="15" fillId="0" borderId="13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center" wrapText="1"/>
    </xf>
    <xf numFmtId="180" fontId="15" fillId="0" borderId="21" xfId="0" applyNumberFormat="1" applyFont="1" applyFill="1" applyBorder="1" applyAlignment="1">
      <alignment horizontal="center" vertical="center" wrapText="1"/>
    </xf>
    <xf numFmtId="180" fontId="15" fillId="0" borderId="29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80" fontId="6" fillId="0" borderId="3" xfId="0" applyNumberFormat="1" applyFont="1" applyFill="1" applyBorder="1" applyAlignment="1">
      <alignment horizontal="left" vertical="center" wrapText="1"/>
    </xf>
    <xf numFmtId="180" fontId="18" fillId="0" borderId="4" xfId="0" applyNumberFormat="1" applyFont="1" applyBorder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0" fillId="0" borderId="27" xfId="0" applyFill="1" applyBorder="1" applyAlignment="1">
      <alignment/>
    </xf>
    <xf numFmtId="0" fontId="0" fillId="0" borderId="27" xfId="0" applyFont="1" applyFill="1" applyBorder="1" applyAlignment="1">
      <alignment/>
    </xf>
    <xf numFmtId="0" fontId="1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180" fontId="15" fillId="0" borderId="17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5" xfId="0" applyBorder="1" applyAlignment="1">
      <alignment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/>
    </xf>
    <xf numFmtId="180" fontId="2" fillId="0" borderId="36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15" fillId="0" borderId="25" xfId="0" applyFont="1" applyFill="1" applyBorder="1" applyAlignment="1">
      <alignment horizontal="left" vertical="center" wrapText="1"/>
    </xf>
    <xf numFmtId="180" fontId="15" fillId="0" borderId="25" xfId="0" applyNumberFormat="1" applyFont="1" applyBorder="1" applyAlignment="1">
      <alignment horizontal="center"/>
    </xf>
    <xf numFmtId="180" fontId="15" fillId="0" borderId="26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16" fillId="0" borderId="32" xfId="0" applyFont="1" applyFill="1" applyBorder="1" applyAlignment="1">
      <alignment horizontal="left" vertical="center" wrapText="1"/>
    </xf>
    <xf numFmtId="180" fontId="15" fillId="0" borderId="2" xfId="0" applyNumberFormat="1" applyFont="1" applyBorder="1" applyAlignment="1">
      <alignment horizontal="center"/>
    </xf>
    <xf numFmtId="180" fontId="15" fillId="0" borderId="12" xfId="0" applyNumberFormat="1" applyFont="1" applyBorder="1" applyAlignment="1">
      <alignment horizontal="center"/>
    </xf>
    <xf numFmtId="0" fontId="16" fillId="0" borderId="31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0" fillId="0" borderId="19" xfId="0" applyBorder="1" applyAlignment="1">
      <alignment/>
    </xf>
    <xf numFmtId="0" fontId="15" fillId="0" borderId="33" xfId="0" applyFont="1" applyFill="1" applyBorder="1" applyAlignment="1">
      <alignment horizontal="left" vertical="center" wrapText="1"/>
    </xf>
    <xf numFmtId="180" fontId="15" fillId="0" borderId="21" xfId="0" applyNumberFormat="1" applyFont="1" applyBorder="1" applyAlignment="1">
      <alignment horizontal="center"/>
    </xf>
    <xf numFmtId="180" fontId="15" fillId="0" borderId="29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 wrapText="1"/>
    </xf>
    <xf numFmtId="180" fontId="26" fillId="0" borderId="0" xfId="0" applyNumberFormat="1" applyFont="1" applyAlignment="1">
      <alignment/>
    </xf>
    <xf numFmtId="0" fontId="27" fillId="0" borderId="0" xfId="0" applyFont="1" applyAlignment="1">
      <alignment/>
    </xf>
    <xf numFmtId="180" fontId="27" fillId="0" borderId="0" xfId="0" applyNumberFormat="1" applyFont="1" applyAlignment="1">
      <alignment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80" fontId="3" fillId="0" borderId="18" xfId="0" applyNumberFormat="1" applyFont="1" applyBorder="1" applyAlignment="1">
      <alignment horizontal="center" vertical="center" wrapText="1"/>
    </xf>
    <xf numFmtId="180" fontId="3" fillId="0" borderId="27" xfId="0" applyNumberFormat="1" applyFont="1" applyBorder="1" applyAlignment="1">
      <alignment horizontal="center" vertical="center" wrapText="1"/>
    </xf>
    <xf numFmtId="180" fontId="3" fillId="0" borderId="9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80" fontId="3" fillId="0" borderId="4" xfId="0" applyNumberFormat="1" applyFont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center" vertical="center" wrapText="1"/>
    </xf>
    <xf numFmtId="180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13"/>
  <sheetViews>
    <sheetView tabSelected="1" workbookViewId="0" topLeftCell="A196">
      <selection activeCell="I48" sqref="I1:I16384"/>
    </sheetView>
  </sheetViews>
  <sheetFormatPr defaultColWidth="9.140625" defaultRowHeight="12.75"/>
  <cols>
    <col min="1" max="1" width="0.85546875" style="0" customWidth="1"/>
    <col min="2" max="2" width="2.28125" style="0" customWidth="1"/>
    <col min="3" max="3" width="70.421875" style="0" customWidth="1"/>
    <col min="4" max="4" width="14.7109375" style="203" customWidth="1"/>
    <col min="5" max="5" width="11.7109375" style="0" customWidth="1"/>
    <col min="6" max="6" width="17.421875" style="3" customWidth="1"/>
    <col min="7" max="7" width="14.00390625" style="204" customWidth="1"/>
    <col min="8" max="8" width="15.28125" style="3" customWidth="1"/>
    <col min="9" max="9" width="18.7109375" style="0" hidden="1" customWidth="1"/>
  </cols>
  <sheetData>
    <row r="1" spans="2:8" s="1" customFormat="1" ht="17.25" customHeight="1">
      <c r="B1" s="2" t="s">
        <v>0</v>
      </c>
      <c r="C1" s="2"/>
      <c r="D1" s="2"/>
      <c r="F1" s="3"/>
      <c r="H1" s="3"/>
    </row>
    <row r="2" spans="2:8" s="1" customFormat="1" ht="5.25" customHeight="1" hidden="1">
      <c r="B2" s="237"/>
      <c r="C2" s="237"/>
      <c r="D2" s="237"/>
      <c r="F2" s="3"/>
      <c r="H2" s="3"/>
    </row>
    <row r="3" spans="3:8" s="1" customFormat="1" ht="1.5" customHeight="1">
      <c r="C3" s="4"/>
      <c r="D3" s="5"/>
      <c r="F3" s="3"/>
      <c r="H3" s="3"/>
    </row>
    <row r="4" spans="2:8" s="6" customFormat="1" ht="10.5" customHeight="1">
      <c r="B4" s="231" t="s">
        <v>1</v>
      </c>
      <c r="C4" s="231" t="s">
        <v>2</v>
      </c>
      <c r="D4" s="228" t="s">
        <v>3</v>
      </c>
      <c r="E4" s="225" t="s">
        <v>4</v>
      </c>
      <c r="F4" s="228" t="s">
        <v>5</v>
      </c>
      <c r="G4" s="231" t="s">
        <v>6</v>
      </c>
      <c r="H4" s="234" t="s">
        <v>7</v>
      </c>
    </row>
    <row r="5" spans="2:8" s="6" customFormat="1" ht="10.5" customHeight="1">
      <c r="B5" s="232"/>
      <c r="C5" s="232"/>
      <c r="D5" s="229"/>
      <c r="E5" s="226"/>
      <c r="F5" s="229"/>
      <c r="G5" s="232"/>
      <c r="H5" s="235"/>
    </row>
    <row r="6" spans="2:8" s="6" customFormat="1" ht="10.5" customHeight="1">
      <c r="B6" s="232"/>
      <c r="C6" s="232"/>
      <c r="D6" s="229"/>
      <c r="E6" s="226"/>
      <c r="F6" s="229"/>
      <c r="G6" s="232"/>
      <c r="H6" s="235"/>
    </row>
    <row r="7" spans="2:8" s="6" customFormat="1" ht="8.25" customHeight="1">
      <c r="B7" s="233"/>
      <c r="C7" s="233"/>
      <c r="D7" s="230"/>
      <c r="E7" s="227"/>
      <c r="F7" s="230"/>
      <c r="G7" s="233"/>
      <c r="H7" s="236"/>
    </row>
    <row r="8" spans="2:8" s="9" customFormat="1" ht="8.25" customHeight="1">
      <c r="B8" s="10">
        <v>1</v>
      </c>
      <c r="C8" s="10">
        <v>2</v>
      </c>
      <c r="D8" s="10">
        <v>3</v>
      </c>
      <c r="E8" s="10">
        <v>4</v>
      </c>
      <c r="F8" s="11">
        <v>5</v>
      </c>
      <c r="G8" s="11">
        <v>6</v>
      </c>
      <c r="H8" s="11">
        <v>7</v>
      </c>
    </row>
    <row r="9" spans="2:8" s="9" customFormat="1" ht="10.5" customHeight="1">
      <c r="B9" s="12"/>
      <c r="C9" s="13" t="s">
        <v>8</v>
      </c>
      <c r="D9" s="14"/>
      <c r="E9" s="12"/>
      <c r="F9" s="15"/>
      <c r="G9" s="16"/>
      <c r="H9" s="17"/>
    </row>
    <row r="10" spans="2:8" s="9" customFormat="1" ht="12" customHeight="1">
      <c r="B10" s="18"/>
      <c r="C10" s="19" t="s">
        <v>9</v>
      </c>
      <c r="D10" s="20"/>
      <c r="E10" s="18" t="s">
        <v>10</v>
      </c>
      <c r="F10" s="21"/>
      <c r="G10" s="22"/>
      <c r="H10" s="23"/>
    </row>
    <row r="11" spans="2:8" ht="17.25" customHeight="1">
      <c r="B11" s="24">
        <v>1</v>
      </c>
      <c r="C11" s="25" t="s">
        <v>11</v>
      </c>
      <c r="D11" s="26">
        <v>100</v>
      </c>
      <c r="E11" s="27" t="s">
        <v>12</v>
      </c>
      <c r="F11" s="26">
        <v>100</v>
      </c>
      <c r="G11" s="25"/>
      <c r="H11" s="28">
        <v>0</v>
      </c>
    </row>
    <row r="12" spans="2:8" ht="15" customHeight="1">
      <c r="B12" s="24">
        <v>2</v>
      </c>
      <c r="C12" s="25" t="s">
        <v>13</v>
      </c>
      <c r="D12" s="26">
        <v>900</v>
      </c>
      <c r="E12" s="27" t="s">
        <v>12</v>
      </c>
      <c r="F12" s="26">
        <v>900</v>
      </c>
      <c r="G12" s="25"/>
      <c r="H12" s="28">
        <v>0</v>
      </c>
    </row>
    <row r="13" spans="2:8" ht="14.25" customHeight="1">
      <c r="B13" s="24">
        <v>3</v>
      </c>
      <c r="C13" s="25" t="s">
        <v>14</v>
      </c>
      <c r="D13" s="26">
        <v>34</v>
      </c>
      <c r="E13" s="29" t="s">
        <v>15</v>
      </c>
      <c r="F13" s="26">
        <v>34</v>
      </c>
      <c r="G13" s="24"/>
      <c r="H13" s="28">
        <v>0</v>
      </c>
    </row>
    <row r="14" spans="2:9" ht="27.75" customHeight="1">
      <c r="B14" s="24">
        <v>4</v>
      </c>
      <c r="C14" s="25" t="s">
        <v>16</v>
      </c>
      <c r="D14" s="26">
        <v>544.86</v>
      </c>
      <c r="E14" s="29" t="s">
        <v>15</v>
      </c>
      <c r="F14" s="26">
        <v>544.86</v>
      </c>
      <c r="G14" s="24"/>
      <c r="H14" s="28">
        <v>0</v>
      </c>
      <c r="I14" s="30"/>
    </row>
    <row r="15" spans="2:9" ht="27.75" customHeight="1">
      <c r="B15" s="24">
        <v>5</v>
      </c>
      <c r="C15" s="25" t="s">
        <v>17</v>
      </c>
      <c r="D15" s="26">
        <v>399.88</v>
      </c>
      <c r="E15" s="29" t="s">
        <v>15</v>
      </c>
      <c r="F15" s="31">
        <v>399.88</v>
      </c>
      <c r="G15" s="32">
        <v>333.22</v>
      </c>
      <c r="H15" s="28">
        <v>0</v>
      </c>
      <c r="I15" s="33"/>
    </row>
    <row r="16" spans="2:8" ht="15" customHeight="1">
      <c r="B16" s="24">
        <v>6</v>
      </c>
      <c r="C16" s="25" t="s">
        <v>18</v>
      </c>
      <c r="D16" s="26">
        <v>3000</v>
      </c>
      <c r="E16" s="29" t="s">
        <v>15</v>
      </c>
      <c r="F16" s="28">
        <v>0</v>
      </c>
      <c r="G16" s="24"/>
      <c r="H16" s="28">
        <v>0</v>
      </c>
    </row>
    <row r="17" spans="2:8" ht="15.75" customHeight="1">
      <c r="B17" s="24">
        <v>7</v>
      </c>
      <c r="C17" s="34" t="s">
        <v>19</v>
      </c>
      <c r="D17" s="26">
        <v>1128.08</v>
      </c>
      <c r="E17" s="29" t="s">
        <v>15</v>
      </c>
      <c r="F17" s="28">
        <v>0</v>
      </c>
      <c r="G17" s="35"/>
      <c r="H17" s="28">
        <v>0</v>
      </c>
    </row>
    <row r="18" spans="2:8" ht="39.75" customHeight="1">
      <c r="B18" s="24">
        <v>8</v>
      </c>
      <c r="C18" s="34" t="s">
        <v>20</v>
      </c>
      <c r="D18" s="26">
        <v>5989.16</v>
      </c>
      <c r="E18" s="36" t="s">
        <v>21</v>
      </c>
      <c r="F18" s="26">
        <v>5989.16</v>
      </c>
      <c r="G18" s="37"/>
      <c r="H18" s="28">
        <v>0</v>
      </c>
    </row>
    <row r="19" spans="2:8" ht="44.25" customHeight="1">
      <c r="B19" s="24">
        <v>9</v>
      </c>
      <c r="C19" s="37" t="s">
        <v>22</v>
      </c>
      <c r="D19" s="26">
        <v>479.17</v>
      </c>
      <c r="E19" s="36" t="s">
        <v>23</v>
      </c>
      <c r="F19" s="26">
        <v>479.17</v>
      </c>
      <c r="G19" s="37"/>
      <c r="H19" s="28">
        <v>0</v>
      </c>
    </row>
    <row r="20" spans="2:8" s="38" customFormat="1" ht="17.25" customHeight="1">
      <c r="B20" s="39">
        <v>10</v>
      </c>
      <c r="C20" s="25" t="s">
        <v>24</v>
      </c>
      <c r="D20" s="26">
        <v>150</v>
      </c>
      <c r="E20" s="29" t="s">
        <v>15</v>
      </c>
      <c r="F20" s="26">
        <v>150</v>
      </c>
      <c r="G20" s="24"/>
      <c r="H20" s="28">
        <v>0</v>
      </c>
    </row>
    <row r="21" spans="2:8" s="38" customFormat="1" ht="16.5" customHeight="1">
      <c r="B21" s="39">
        <v>11</v>
      </c>
      <c r="C21" s="25" t="s">
        <v>25</v>
      </c>
      <c r="D21" s="26">
        <v>1938.57</v>
      </c>
      <c r="E21" s="29" t="s">
        <v>26</v>
      </c>
      <c r="F21" s="26">
        <v>1938.57</v>
      </c>
      <c r="G21" s="40"/>
      <c r="H21" s="28">
        <v>0</v>
      </c>
    </row>
    <row r="22" spans="2:8" s="38" customFormat="1" ht="23.25" customHeight="1">
      <c r="B22" s="39">
        <v>12</v>
      </c>
      <c r="C22" s="25" t="s">
        <v>27</v>
      </c>
      <c r="D22" s="26">
        <v>228.79</v>
      </c>
      <c r="E22" s="29" t="s">
        <v>26</v>
      </c>
      <c r="F22" s="26">
        <v>228.79</v>
      </c>
      <c r="G22" s="40"/>
      <c r="H22" s="28">
        <v>0</v>
      </c>
    </row>
    <row r="23" spans="2:8" s="38" customFormat="1" ht="18" customHeight="1">
      <c r="B23" s="39">
        <v>13</v>
      </c>
      <c r="C23" s="25" t="s">
        <v>28</v>
      </c>
      <c r="D23" s="26">
        <v>283.12</v>
      </c>
      <c r="E23" s="29" t="s">
        <v>26</v>
      </c>
      <c r="F23" s="26">
        <v>283.12</v>
      </c>
      <c r="G23" s="40"/>
      <c r="H23" s="28">
        <v>0</v>
      </c>
    </row>
    <row r="24" spans="2:8" s="38" customFormat="1" ht="18" customHeight="1">
      <c r="B24" s="39">
        <v>14</v>
      </c>
      <c r="C24" s="41" t="s">
        <v>29</v>
      </c>
      <c r="D24" s="26">
        <v>37.28</v>
      </c>
      <c r="E24" s="29" t="s">
        <v>26</v>
      </c>
      <c r="F24" s="26">
        <v>37.28</v>
      </c>
      <c r="G24" s="40"/>
      <c r="H24" s="28">
        <v>0</v>
      </c>
    </row>
    <row r="25" spans="2:8" ht="6.75" customHeight="1" thickBot="1">
      <c r="B25" s="42"/>
      <c r="C25" s="34"/>
      <c r="D25" s="43"/>
      <c r="E25" s="44"/>
      <c r="F25" s="45"/>
      <c r="G25" s="46"/>
      <c r="H25" s="47"/>
    </row>
    <row r="26" spans="2:8" ht="16.5" customHeight="1" thickBot="1">
      <c r="B26" s="48"/>
      <c r="C26" s="49" t="s">
        <v>30</v>
      </c>
      <c r="D26" s="50">
        <f>D27+D28+D29+D30+D31</f>
        <v>15212.91</v>
      </c>
      <c r="E26" s="50" t="s">
        <v>10</v>
      </c>
      <c r="F26" s="50">
        <f>F27+F28+F29+F30+F31</f>
        <v>11084.83</v>
      </c>
      <c r="G26" s="50">
        <f>G27+G28+G29+G30+G31</f>
        <v>333.22</v>
      </c>
      <c r="H26" s="51">
        <f>H27+H28+H29+H30+H31</f>
        <v>0</v>
      </c>
    </row>
    <row r="27" spans="2:8" s="38" customFormat="1" ht="19.5" customHeight="1" hidden="1">
      <c r="B27" s="52"/>
      <c r="C27" s="53" t="s">
        <v>31</v>
      </c>
      <c r="D27" s="54">
        <f>D11+D12</f>
        <v>1000</v>
      </c>
      <c r="E27" s="54" t="e">
        <f>E11+E12</f>
        <v>#VALUE!</v>
      </c>
      <c r="F27" s="54">
        <f>F11+F12</f>
        <v>1000</v>
      </c>
      <c r="G27" s="54">
        <f>G11+G12</f>
        <v>0</v>
      </c>
      <c r="H27" s="54">
        <f>H11+H12</f>
        <v>0</v>
      </c>
    </row>
    <row r="28" spans="2:8" s="38" customFormat="1" ht="19.5" customHeight="1" hidden="1">
      <c r="B28" s="55"/>
      <c r="C28" s="56" t="s">
        <v>32</v>
      </c>
      <c r="D28" s="57">
        <f>D13+D14+D15+D16+D20+D17</f>
        <v>5256.82</v>
      </c>
      <c r="E28" s="57" t="e">
        <f>E13+E14+E15+E16+E20+E17</f>
        <v>#VALUE!</v>
      </c>
      <c r="F28" s="57">
        <f>F13+F14+F15+F16+F20+F17</f>
        <v>1128.74</v>
      </c>
      <c r="G28" s="57">
        <f>G13+G14+G15+G16+G20+G17</f>
        <v>333.22</v>
      </c>
      <c r="H28" s="57">
        <f>H13+H14+H15+H16+H20+H17</f>
        <v>0</v>
      </c>
    </row>
    <row r="29" spans="2:8" s="38" customFormat="1" ht="21" customHeight="1" hidden="1">
      <c r="B29" s="55"/>
      <c r="C29" s="56" t="s">
        <v>33</v>
      </c>
      <c r="D29" s="57">
        <f>D21+D22+D23+D24</f>
        <v>2487.76</v>
      </c>
      <c r="E29" s="57" t="e">
        <f>E21+E22+E23+E24</f>
        <v>#VALUE!</v>
      </c>
      <c r="F29" s="57">
        <f>F21+F22+F23+F24</f>
        <v>2487.76</v>
      </c>
      <c r="G29" s="57">
        <f>G21+G22+G23+G24</f>
        <v>0</v>
      </c>
      <c r="H29" s="57">
        <f>H21+H22+H23+H24</f>
        <v>0</v>
      </c>
    </row>
    <row r="30" spans="2:8" s="38" customFormat="1" ht="29.25" customHeight="1" hidden="1">
      <c r="B30" s="55"/>
      <c r="C30" s="58" t="s">
        <v>34</v>
      </c>
      <c r="D30" s="57">
        <f aca="true" t="shared" si="0" ref="D30:G31">D18</f>
        <v>5989.16</v>
      </c>
      <c r="E30" s="57" t="str">
        <f t="shared" si="0"/>
        <v>целевые средства для капитального ремонта </v>
      </c>
      <c r="F30" s="57">
        <f t="shared" si="0"/>
        <v>5989.16</v>
      </c>
      <c r="G30" s="57">
        <f t="shared" si="0"/>
        <v>0</v>
      </c>
      <c r="H30" s="57">
        <v>0</v>
      </c>
    </row>
    <row r="31" spans="2:8" s="38" customFormat="1" ht="22.5" customHeight="1" hidden="1">
      <c r="B31" s="55"/>
      <c r="C31" s="58" t="s">
        <v>35</v>
      </c>
      <c r="D31" s="57">
        <f t="shared" si="0"/>
        <v>479.17</v>
      </c>
      <c r="E31" s="57" t="str">
        <f t="shared" si="0"/>
        <v>целевые средства для приобретения оборудования</v>
      </c>
      <c r="F31" s="57">
        <f t="shared" si="0"/>
        <v>479.17</v>
      </c>
      <c r="G31" s="57">
        <f t="shared" si="0"/>
        <v>0</v>
      </c>
      <c r="H31" s="57">
        <v>0</v>
      </c>
    </row>
    <row r="32" spans="2:8" s="38" customFormat="1" ht="5.25" customHeight="1">
      <c r="B32" s="59"/>
      <c r="C32" s="60"/>
      <c r="D32" s="61"/>
      <c r="E32" s="8"/>
      <c r="F32" s="61"/>
      <c r="G32" s="59"/>
      <c r="H32" s="62"/>
    </row>
    <row r="33" spans="2:8" ht="10.5" customHeight="1">
      <c r="B33" s="63"/>
      <c r="C33" s="19" t="s">
        <v>36</v>
      </c>
      <c r="D33" s="64"/>
      <c r="E33" s="65"/>
      <c r="F33" s="23"/>
      <c r="G33" s="66"/>
      <c r="H33" s="23"/>
    </row>
    <row r="34" spans="2:9" ht="15.75" customHeight="1">
      <c r="B34" s="24">
        <v>1</v>
      </c>
      <c r="C34" s="25" t="s">
        <v>37</v>
      </c>
      <c r="D34" s="26">
        <v>50</v>
      </c>
      <c r="E34" s="27" t="s">
        <v>12</v>
      </c>
      <c r="F34" s="26">
        <v>50</v>
      </c>
      <c r="G34" s="25"/>
      <c r="H34" s="67">
        <v>0</v>
      </c>
      <c r="I34" t="s">
        <v>10</v>
      </c>
    </row>
    <row r="35" spans="2:9" ht="14.25" customHeight="1">
      <c r="B35" s="24">
        <v>2</v>
      </c>
      <c r="C35" s="25" t="s">
        <v>38</v>
      </c>
      <c r="D35" s="26">
        <v>5658.93</v>
      </c>
      <c r="E35" s="27" t="s">
        <v>12</v>
      </c>
      <c r="F35" s="28">
        <v>0</v>
      </c>
      <c r="G35" s="25"/>
      <c r="H35" s="67">
        <v>0</v>
      </c>
      <c r="I35" t="s">
        <v>10</v>
      </c>
    </row>
    <row r="36" spans="2:9" ht="23.25" customHeight="1">
      <c r="B36" s="24" t="s">
        <v>39</v>
      </c>
      <c r="C36" s="25" t="s">
        <v>16</v>
      </c>
      <c r="D36" s="26">
        <v>603.18</v>
      </c>
      <c r="E36" s="29" t="s">
        <v>15</v>
      </c>
      <c r="F36" s="26">
        <v>603.18</v>
      </c>
      <c r="G36" s="24"/>
      <c r="H36" s="67">
        <v>0</v>
      </c>
      <c r="I36" s="30" t="s">
        <v>10</v>
      </c>
    </row>
    <row r="37" spans="2:8" s="38" customFormat="1" ht="15.75" customHeight="1">
      <c r="B37" s="24">
        <v>4</v>
      </c>
      <c r="C37" s="25" t="s">
        <v>40</v>
      </c>
      <c r="D37" s="26">
        <v>535.04</v>
      </c>
      <c r="E37" s="29" t="s">
        <v>26</v>
      </c>
      <c r="F37" s="26">
        <v>535.04</v>
      </c>
      <c r="G37" s="40"/>
      <c r="H37" s="67">
        <v>0</v>
      </c>
    </row>
    <row r="38" spans="2:8" s="38" customFormat="1" ht="24" customHeight="1">
      <c r="B38" s="24" t="s">
        <v>41</v>
      </c>
      <c r="C38" s="25" t="s">
        <v>42</v>
      </c>
      <c r="D38" s="26">
        <v>184.93</v>
      </c>
      <c r="E38" s="29" t="s">
        <v>26</v>
      </c>
      <c r="F38" s="26">
        <v>184.93</v>
      </c>
      <c r="G38" s="40"/>
      <c r="H38" s="67">
        <v>0</v>
      </c>
    </row>
    <row r="39" spans="2:8" s="38" customFormat="1" ht="16.5" customHeight="1">
      <c r="B39" s="24" t="s">
        <v>43</v>
      </c>
      <c r="C39" s="41" t="s">
        <v>44</v>
      </c>
      <c r="D39" s="26">
        <v>24.85</v>
      </c>
      <c r="E39" s="29" t="s">
        <v>26</v>
      </c>
      <c r="F39" s="26">
        <v>24.85</v>
      </c>
      <c r="G39" s="40"/>
      <c r="H39" s="67">
        <v>0</v>
      </c>
    </row>
    <row r="40" spans="2:8" s="38" customFormat="1" ht="7.5" customHeight="1" thickBot="1">
      <c r="B40" s="42"/>
      <c r="C40" s="34"/>
      <c r="D40" s="43"/>
      <c r="E40" s="68"/>
      <c r="F40" s="45"/>
      <c r="G40" s="46"/>
      <c r="H40" s="47"/>
    </row>
    <row r="41" spans="2:8" ht="18" customHeight="1" thickBot="1">
      <c r="B41" s="48"/>
      <c r="C41" s="49" t="s">
        <v>45</v>
      </c>
      <c r="D41" s="50">
        <f>D34+D35+D36+D37+D38+D39</f>
        <v>7056.930000000001</v>
      </c>
      <c r="E41" s="50" t="s">
        <v>10</v>
      </c>
      <c r="F41" s="50">
        <f>F34+F35+F36+F37+F38+F39</f>
        <v>1397.9999999999998</v>
      </c>
      <c r="G41" s="50">
        <f>G34+G35+G36+G37+G38+G39</f>
        <v>0</v>
      </c>
      <c r="H41" s="51">
        <f>H34+H35+H36+H37+H38+H39</f>
        <v>0</v>
      </c>
    </row>
    <row r="42" spans="2:8" s="38" customFormat="1" ht="18" customHeight="1" hidden="1">
      <c r="B42" s="52"/>
      <c r="C42" s="53" t="s">
        <v>31</v>
      </c>
      <c r="D42" s="54">
        <f>D34+D35</f>
        <v>5708.93</v>
      </c>
      <c r="E42" s="8"/>
      <c r="F42" s="61"/>
      <c r="G42" s="59"/>
      <c r="H42" s="69"/>
    </row>
    <row r="43" spans="2:8" s="38" customFormat="1" ht="18" customHeight="1" hidden="1">
      <c r="B43" s="55"/>
      <c r="C43" s="56" t="s">
        <v>32</v>
      </c>
      <c r="D43" s="57">
        <f>D36</f>
        <v>603.18</v>
      </c>
      <c r="E43" s="27"/>
      <c r="F43" s="26"/>
      <c r="G43" s="24"/>
      <c r="H43" s="70"/>
    </row>
    <row r="44" spans="2:8" s="38" customFormat="1" ht="25.5" customHeight="1" hidden="1">
      <c r="B44" s="55"/>
      <c r="C44" s="58" t="s">
        <v>34</v>
      </c>
      <c r="D44" s="57">
        <v>0</v>
      </c>
      <c r="E44" s="27"/>
      <c r="F44" s="26"/>
      <c r="G44" s="24"/>
      <c r="H44" s="70"/>
    </row>
    <row r="45" spans="2:8" s="38" customFormat="1" ht="23.25" customHeight="1" hidden="1">
      <c r="B45" s="55"/>
      <c r="C45" s="58" t="s">
        <v>46</v>
      </c>
      <c r="D45" s="57">
        <f>D37+D38+D39</f>
        <v>744.82</v>
      </c>
      <c r="E45" s="27"/>
      <c r="F45" s="26"/>
      <c r="G45" s="24"/>
      <c r="H45" s="70"/>
    </row>
    <row r="46" spans="2:8" s="38" customFormat="1" ht="23.25" customHeight="1" hidden="1">
      <c r="B46" s="55"/>
      <c r="C46" s="71" t="s">
        <v>47</v>
      </c>
      <c r="D46" s="57">
        <f>D34+D35+D36+D37+D38+D39</f>
        <v>7056.930000000001</v>
      </c>
      <c r="E46" s="27"/>
      <c r="F46" s="26"/>
      <c r="G46" s="24"/>
      <c r="H46" s="70"/>
    </row>
    <row r="47" spans="2:8" s="38" customFormat="1" ht="29.25" customHeight="1" hidden="1">
      <c r="B47" s="72"/>
      <c r="C47" s="73" t="s">
        <v>48</v>
      </c>
      <c r="D47" s="74">
        <v>0</v>
      </c>
      <c r="E47" s="75"/>
      <c r="F47" s="76"/>
      <c r="G47" s="77"/>
      <c r="H47" s="78"/>
    </row>
    <row r="48" spans="2:8" s="38" customFormat="1" ht="6" customHeight="1">
      <c r="B48" s="59"/>
      <c r="C48" s="41"/>
      <c r="D48" s="61"/>
      <c r="E48" s="8"/>
      <c r="F48" s="61"/>
      <c r="G48" s="59"/>
      <c r="H48" s="62"/>
    </row>
    <row r="49" spans="2:8" ht="12.75">
      <c r="B49" s="63"/>
      <c r="C49" s="19" t="s">
        <v>49</v>
      </c>
      <c r="D49" s="64"/>
      <c r="E49" s="65"/>
      <c r="F49" s="23"/>
      <c r="G49" s="66"/>
      <c r="H49" s="23"/>
    </row>
    <row r="50" spans="2:8" ht="18.75" customHeight="1">
      <c r="B50" s="24">
        <v>1</v>
      </c>
      <c r="C50" s="25" t="s">
        <v>50</v>
      </c>
      <c r="D50" s="26">
        <v>50</v>
      </c>
      <c r="E50" s="27" t="s">
        <v>12</v>
      </c>
      <c r="F50" s="26">
        <v>50</v>
      </c>
      <c r="G50" s="25"/>
      <c r="H50" s="67">
        <v>0</v>
      </c>
    </row>
    <row r="51" spans="2:8" ht="15.75" customHeight="1">
      <c r="B51" s="24">
        <v>2</v>
      </c>
      <c r="C51" s="25" t="s">
        <v>51</v>
      </c>
      <c r="D51" s="26">
        <v>500</v>
      </c>
      <c r="E51" s="27" t="s">
        <v>12</v>
      </c>
      <c r="F51" s="26">
        <v>500</v>
      </c>
      <c r="G51" s="25"/>
      <c r="H51" s="67">
        <v>0</v>
      </c>
    </row>
    <row r="52" spans="2:8" s="38" customFormat="1" ht="25.5" customHeight="1">
      <c r="B52" s="24">
        <v>3</v>
      </c>
      <c r="C52" s="25" t="s">
        <v>52</v>
      </c>
      <c r="D52" s="26">
        <v>500</v>
      </c>
      <c r="E52" s="29" t="s">
        <v>15</v>
      </c>
      <c r="F52" s="26">
        <v>500</v>
      </c>
      <c r="G52" s="24"/>
      <c r="H52" s="26">
        <v>500</v>
      </c>
    </row>
    <row r="53" spans="2:8" ht="0.75" customHeight="1" hidden="1">
      <c r="B53" s="24">
        <v>4</v>
      </c>
      <c r="C53" s="25" t="s">
        <v>53</v>
      </c>
      <c r="D53" s="26">
        <v>833.08</v>
      </c>
      <c r="E53" s="29" t="s">
        <v>15</v>
      </c>
      <c r="F53" s="26"/>
      <c r="G53" s="24"/>
      <c r="H53" s="79" t="s">
        <v>54</v>
      </c>
    </row>
    <row r="54" spans="2:8" s="38" customFormat="1" ht="17.25" customHeight="1">
      <c r="B54" s="24">
        <v>4</v>
      </c>
      <c r="C54" s="25" t="s">
        <v>55</v>
      </c>
      <c r="D54" s="26">
        <v>5755.62</v>
      </c>
      <c r="E54" s="27" t="s">
        <v>12</v>
      </c>
      <c r="F54" s="28">
        <v>0</v>
      </c>
      <c r="G54" s="37"/>
      <c r="H54" s="80">
        <v>0</v>
      </c>
    </row>
    <row r="55" spans="2:8" s="38" customFormat="1" ht="19.5" customHeight="1">
      <c r="B55" s="24">
        <v>5</v>
      </c>
      <c r="C55" s="34" t="s">
        <v>56</v>
      </c>
      <c r="D55" s="26">
        <v>12478.54</v>
      </c>
      <c r="E55" s="29" t="s">
        <v>15</v>
      </c>
      <c r="F55" s="26">
        <v>12478.54</v>
      </c>
      <c r="G55" s="37"/>
      <c r="H55" s="43">
        <v>12478.54</v>
      </c>
    </row>
    <row r="56" spans="2:8" s="38" customFormat="1" ht="25.5" customHeight="1">
      <c r="B56" s="24">
        <v>6</v>
      </c>
      <c r="C56" s="25" t="s">
        <v>16</v>
      </c>
      <c r="D56" s="26">
        <v>573.7</v>
      </c>
      <c r="E56" s="29" t="s">
        <v>15</v>
      </c>
      <c r="F56" s="26">
        <v>573.7</v>
      </c>
      <c r="G56" s="24"/>
      <c r="H56" s="80">
        <v>0</v>
      </c>
    </row>
    <row r="57" spans="2:8" s="38" customFormat="1" ht="45.75" customHeight="1">
      <c r="B57" s="24">
        <v>7</v>
      </c>
      <c r="C57" s="37" t="s">
        <v>57</v>
      </c>
      <c r="D57" s="26">
        <v>128.84</v>
      </c>
      <c r="E57" s="36" t="s">
        <v>23</v>
      </c>
      <c r="F57" s="26">
        <v>132.5</v>
      </c>
      <c r="G57" s="37"/>
      <c r="H57" s="80">
        <v>0</v>
      </c>
    </row>
    <row r="58" spans="2:8" s="38" customFormat="1" ht="15.75" customHeight="1">
      <c r="B58" s="24">
        <v>8</v>
      </c>
      <c r="C58" s="25" t="s">
        <v>58</v>
      </c>
      <c r="D58" s="26">
        <v>50</v>
      </c>
      <c r="E58" s="29" t="s">
        <v>15</v>
      </c>
      <c r="F58" s="26">
        <v>50</v>
      </c>
      <c r="G58" s="24"/>
      <c r="H58" s="80">
        <v>0</v>
      </c>
    </row>
    <row r="59" spans="2:8" s="38" customFormat="1" ht="24" customHeight="1">
      <c r="B59" s="24">
        <v>9</v>
      </c>
      <c r="C59" s="25" t="s">
        <v>59</v>
      </c>
      <c r="D59" s="26">
        <v>1511.91</v>
      </c>
      <c r="E59" s="29" t="s">
        <v>26</v>
      </c>
      <c r="F59" s="26">
        <v>1511.91</v>
      </c>
      <c r="G59" s="40"/>
      <c r="H59" s="80">
        <v>0</v>
      </c>
    </row>
    <row r="60" spans="2:8" s="38" customFormat="1" ht="16.5" customHeight="1">
      <c r="B60" s="39">
        <v>10</v>
      </c>
      <c r="C60" s="25" t="s">
        <v>60</v>
      </c>
      <c r="D60" s="26">
        <v>23.94</v>
      </c>
      <c r="E60" s="29" t="s">
        <v>26</v>
      </c>
      <c r="F60" s="26">
        <v>23.94</v>
      </c>
      <c r="G60" s="40"/>
      <c r="H60" s="80">
        <v>0</v>
      </c>
    </row>
    <row r="61" spans="2:8" s="38" customFormat="1" ht="17.25" customHeight="1">
      <c r="B61" s="81">
        <v>11</v>
      </c>
      <c r="C61" s="82" t="s">
        <v>61</v>
      </c>
      <c r="D61" s="43">
        <v>6.21</v>
      </c>
      <c r="E61" s="29" t="s">
        <v>26</v>
      </c>
      <c r="F61" s="43">
        <v>6.21</v>
      </c>
      <c r="G61" s="83"/>
      <c r="H61" s="80">
        <v>0</v>
      </c>
    </row>
    <row r="62" spans="2:8" ht="6.75" customHeight="1" thickBot="1">
      <c r="B62" s="42"/>
      <c r="C62" s="84" t="s">
        <v>10</v>
      </c>
      <c r="D62" s="43"/>
      <c r="E62" s="85"/>
      <c r="F62" s="43"/>
      <c r="G62" s="34"/>
      <c r="H62" s="86"/>
    </row>
    <row r="63" spans="2:8" s="38" customFormat="1" ht="15" customHeight="1" thickBot="1">
      <c r="B63" s="48"/>
      <c r="C63" s="49" t="s">
        <v>62</v>
      </c>
      <c r="D63" s="50">
        <f>SUM(D50:D62)</f>
        <v>22411.84</v>
      </c>
      <c r="E63" s="50" t="s">
        <v>10</v>
      </c>
      <c r="F63" s="50">
        <f>SUM(F50:F62)</f>
        <v>15826.800000000001</v>
      </c>
      <c r="G63" s="50">
        <f>SUM(G50:G62)</f>
        <v>0</v>
      </c>
      <c r="H63" s="51">
        <f>SUM(H50:H62)</f>
        <v>12978.54</v>
      </c>
    </row>
    <row r="64" spans="2:8" s="38" customFormat="1" ht="18" customHeight="1" hidden="1">
      <c r="B64" s="52"/>
      <c r="C64" s="87" t="s">
        <v>31</v>
      </c>
      <c r="D64" s="54">
        <f>D50+D51</f>
        <v>550</v>
      </c>
      <c r="E64" s="8"/>
      <c r="F64" s="61"/>
      <c r="G64" s="59"/>
      <c r="H64" s="69"/>
    </row>
    <row r="65" spans="2:8" s="38" customFormat="1" ht="18" customHeight="1" hidden="1">
      <c r="B65" s="55"/>
      <c r="C65" s="88" t="s">
        <v>32</v>
      </c>
      <c r="D65" s="57">
        <f>D52+D56+D58+D55</f>
        <v>13602.240000000002</v>
      </c>
      <c r="E65" s="27"/>
      <c r="F65" s="26"/>
      <c r="G65" s="24"/>
      <c r="H65" s="70"/>
    </row>
    <row r="66" spans="2:8" s="38" customFormat="1" ht="25.5" customHeight="1" hidden="1">
      <c r="B66" s="55"/>
      <c r="C66" s="89" t="s">
        <v>34</v>
      </c>
      <c r="D66" s="57">
        <f>D57+D54</f>
        <v>5884.46</v>
      </c>
      <c r="E66" s="27"/>
      <c r="F66" s="26"/>
      <c r="G66" s="24"/>
      <c r="H66" s="70"/>
    </row>
    <row r="67" spans="2:8" s="38" customFormat="1" ht="25.5" customHeight="1" hidden="1">
      <c r="B67" s="55"/>
      <c r="C67" s="89" t="s">
        <v>46</v>
      </c>
      <c r="D67" s="57">
        <f>D59+D60+D61</f>
        <v>1542.0600000000002</v>
      </c>
      <c r="E67" s="27"/>
      <c r="F67" s="26"/>
      <c r="G67" s="24"/>
      <c r="H67" s="70"/>
    </row>
    <row r="68" spans="2:8" s="38" customFormat="1" ht="25.5" customHeight="1" hidden="1">
      <c r="B68" s="55"/>
      <c r="C68" s="89" t="s">
        <v>47</v>
      </c>
      <c r="D68" s="57">
        <f>D50+D51+D56+D57+D58+D59+D60+D61</f>
        <v>2844.6</v>
      </c>
      <c r="E68" s="27"/>
      <c r="F68" s="26"/>
      <c r="G68" s="24"/>
      <c r="H68" s="70"/>
    </row>
    <row r="69" spans="2:8" s="38" customFormat="1" ht="27" customHeight="1" hidden="1">
      <c r="B69" s="72"/>
      <c r="C69" s="90" t="s">
        <v>48</v>
      </c>
      <c r="D69" s="74">
        <f>D63-D68</f>
        <v>19567.24</v>
      </c>
      <c r="E69" s="75"/>
      <c r="F69" s="76"/>
      <c r="G69" s="77"/>
      <c r="H69" s="78"/>
    </row>
    <row r="70" spans="2:8" s="38" customFormat="1" ht="4.5" customHeight="1">
      <c r="B70" s="59"/>
      <c r="C70" s="41"/>
      <c r="D70" s="61"/>
      <c r="E70" s="91"/>
      <c r="F70" s="92"/>
      <c r="G70" s="93"/>
      <c r="H70" s="62"/>
    </row>
    <row r="71" spans="2:8" ht="15.75" customHeight="1">
      <c r="B71" s="65"/>
      <c r="C71" s="19" t="s">
        <v>63</v>
      </c>
      <c r="D71" s="94"/>
      <c r="E71" s="65"/>
      <c r="F71" s="23"/>
      <c r="G71" s="66"/>
      <c r="H71" s="23"/>
    </row>
    <row r="72" spans="2:9" ht="27" customHeight="1">
      <c r="B72" s="24">
        <v>1</v>
      </c>
      <c r="C72" s="25" t="s">
        <v>64</v>
      </c>
      <c r="D72" s="95">
        <v>5246.14</v>
      </c>
      <c r="E72" s="27" t="s">
        <v>12</v>
      </c>
      <c r="F72" s="31">
        <v>5246.14</v>
      </c>
      <c r="G72" s="96">
        <v>4593.74</v>
      </c>
      <c r="H72" s="67">
        <v>0</v>
      </c>
      <c r="I72" s="31" t="s">
        <v>65</v>
      </c>
    </row>
    <row r="73" spans="2:9" ht="28.5" customHeight="1">
      <c r="B73" s="24">
        <v>2</v>
      </c>
      <c r="C73" s="25" t="s">
        <v>66</v>
      </c>
      <c r="D73" s="95">
        <v>4913.57</v>
      </c>
      <c r="E73" s="36" t="s">
        <v>21</v>
      </c>
      <c r="F73" s="26">
        <v>4913.57</v>
      </c>
      <c r="G73" s="25"/>
      <c r="H73" s="26">
        <f>F73</f>
        <v>4913.57</v>
      </c>
      <c r="I73" s="26"/>
    </row>
    <row r="74" spans="2:9" ht="26.25" customHeight="1">
      <c r="B74" s="24">
        <v>3</v>
      </c>
      <c r="C74" s="25" t="s">
        <v>67</v>
      </c>
      <c r="D74" s="95">
        <v>6207.86</v>
      </c>
      <c r="E74" s="27" t="s">
        <v>12</v>
      </c>
      <c r="F74" s="26">
        <v>6207.86</v>
      </c>
      <c r="G74" s="96">
        <v>5434.92</v>
      </c>
      <c r="H74" s="67">
        <v>0</v>
      </c>
      <c r="I74" s="26" t="s">
        <v>65</v>
      </c>
    </row>
    <row r="75" spans="2:9" ht="33" customHeight="1">
      <c r="B75" s="24">
        <v>4</v>
      </c>
      <c r="C75" s="25" t="s">
        <v>68</v>
      </c>
      <c r="D75" s="95">
        <v>4479.18</v>
      </c>
      <c r="E75" s="97" t="s">
        <v>69</v>
      </c>
      <c r="F75" s="31">
        <v>4479.18</v>
      </c>
      <c r="G75" s="96">
        <v>3921.35</v>
      </c>
      <c r="H75" s="26">
        <v>0</v>
      </c>
      <c r="I75" s="31" t="s">
        <v>65</v>
      </c>
    </row>
    <row r="76" spans="2:8" ht="27.75" customHeight="1">
      <c r="B76" s="24">
        <v>5</v>
      </c>
      <c r="C76" s="25" t="s">
        <v>70</v>
      </c>
      <c r="D76" s="95">
        <v>4682.41</v>
      </c>
      <c r="E76" s="97" t="s">
        <v>71</v>
      </c>
      <c r="F76" s="26">
        <v>4682.41</v>
      </c>
      <c r="G76" s="25"/>
      <c r="H76" s="26">
        <f>F76</f>
        <v>4682.41</v>
      </c>
    </row>
    <row r="77" spans="2:9" ht="24" customHeight="1">
      <c r="B77" s="24">
        <v>6</v>
      </c>
      <c r="C77" s="25" t="s">
        <v>72</v>
      </c>
      <c r="D77" s="26">
        <v>2533.95</v>
      </c>
      <c r="E77" s="97" t="s">
        <v>71</v>
      </c>
      <c r="F77" s="26">
        <v>2533.95</v>
      </c>
      <c r="G77" s="25"/>
      <c r="H77" s="26">
        <f>F77</f>
        <v>2533.95</v>
      </c>
      <c r="I77" s="30"/>
    </row>
    <row r="78" spans="2:9" ht="18.75" customHeight="1">
      <c r="B78" s="24">
        <v>7</v>
      </c>
      <c r="C78" s="25" t="s">
        <v>73</v>
      </c>
      <c r="D78" s="26">
        <v>2132.9</v>
      </c>
      <c r="E78" s="27" t="s">
        <v>12</v>
      </c>
      <c r="F78" s="26">
        <v>2132.9</v>
      </c>
      <c r="G78" s="25"/>
      <c r="H78" s="26">
        <f>F78</f>
        <v>2132.9</v>
      </c>
      <c r="I78" s="30"/>
    </row>
    <row r="79" spans="2:8" s="38" customFormat="1" ht="27.75" customHeight="1">
      <c r="B79" s="24">
        <v>8</v>
      </c>
      <c r="C79" s="25" t="s">
        <v>74</v>
      </c>
      <c r="D79" s="95">
        <v>6322.75</v>
      </c>
      <c r="E79" s="98" t="s">
        <v>75</v>
      </c>
      <c r="F79" s="26">
        <v>5665.88</v>
      </c>
      <c r="G79" s="96">
        <v>5665.88</v>
      </c>
      <c r="H79" s="99">
        <v>0</v>
      </c>
    </row>
    <row r="80" spans="2:8" s="38" customFormat="1" ht="27.75" customHeight="1">
      <c r="B80" s="24">
        <v>9</v>
      </c>
      <c r="C80" s="25" t="s">
        <v>76</v>
      </c>
      <c r="D80" s="95">
        <v>1868.27</v>
      </c>
      <c r="E80" s="98" t="s">
        <v>75</v>
      </c>
      <c r="F80" s="26">
        <v>1584.12</v>
      </c>
      <c r="G80" s="96">
        <v>1584.12</v>
      </c>
      <c r="H80" s="99">
        <v>0</v>
      </c>
    </row>
    <row r="81" spans="2:10" s="38" customFormat="1" ht="77.25" customHeight="1">
      <c r="B81" s="39">
        <v>10</v>
      </c>
      <c r="C81" s="25" t="s">
        <v>77</v>
      </c>
      <c r="D81" s="26">
        <v>26576.2</v>
      </c>
      <c r="E81" s="36" t="s">
        <v>21</v>
      </c>
      <c r="F81" s="26">
        <v>26450</v>
      </c>
      <c r="G81" s="96">
        <v>26450</v>
      </c>
      <c r="H81" s="28">
        <v>0</v>
      </c>
      <c r="J81" s="38" t="s">
        <v>78</v>
      </c>
    </row>
    <row r="82" spans="2:8" s="38" customFormat="1" ht="18.75" customHeight="1">
      <c r="B82" s="39">
        <v>11</v>
      </c>
      <c r="C82" s="25" t="s">
        <v>79</v>
      </c>
      <c r="D82" s="26">
        <v>4173.07</v>
      </c>
      <c r="E82" s="29" t="s">
        <v>26</v>
      </c>
      <c r="F82" s="26">
        <v>4173.07</v>
      </c>
      <c r="G82" s="40"/>
      <c r="H82" s="28">
        <v>0</v>
      </c>
    </row>
    <row r="83" spans="2:8" s="38" customFormat="1" ht="6.75" customHeight="1" thickBot="1">
      <c r="B83" s="42"/>
      <c r="C83" s="100"/>
      <c r="D83" s="43"/>
      <c r="E83" s="44"/>
      <c r="F83" s="45"/>
      <c r="G83" s="46"/>
      <c r="H83" s="47"/>
    </row>
    <row r="84" spans="2:8" s="38" customFormat="1" ht="17.25" customHeight="1" thickBot="1">
      <c r="B84" s="48"/>
      <c r="C84" s="49" t="s">
        <v>80</v>
      </c>
      <c r="D84" s="50">
        <f>SUM(D72:D83)</f>
        <v>69136.29999999999</v>
      </c>
      <c r="E84" s="50" t="s">
        <v>10</v>
      </c>
      <c r="F84" s="50">
        <f>SUM(F72:F83)</f>
        <v>68069.08</v>
      </c>
      <c r="G84" s="50">
        <f>SUM(G72:G83)</f>
        <v>47650.009999999995</v>
      </c>
      <c r="H84" s="51">
        <f>SUM(H72:H83)</f>
        <v>14262.83</v>
      </c>
    </row>
    <row r="85" spans="2:8" s="38" customFormat="1" ht="18" customHeight="1" hidden="1">
      <c r="B85" s="52"/>
      <c r="C85" s="87" t="s">
        <v>31</v>
      </c>
      <c r="D85" s="54">
        <f>D72+D73+D74+D77+D75+D76+D78</f>
        <v>30196.010000000002</v>
      </c>
      <c r="E85" s="8"/>
      <c r="F85" s="61"/>
      <c r="G85" s="59"/>
      <c r="H85" s="69"/>
    </row>
    <row r="86" spans="2:8" s="38" customFormat="1" ht="18" customHeight="1" hidden="1">
      <c r="B86" s="55"/>
      <c r="C86" s="88" t="s">
        <v>32</v>
      </c>
      <c r="D86" s="57">
        <v>0</v>
      </c>
      <c r="E86" s="27"/>
      <c r="F86" s="26"/>
      <c r="G86" s="24"/>
      <c r="H86" s="70"/>
    </row>
    <row r="87" spans="2:8" s="38" customFormat="1" ht="25.5" customHeight="1" hidden="1">
      <c r="B87" s="55"/>
      <c r="C87" s="89" t="s">
        <v>34</v>
      </c>
      <c r="D87" s="57">
        <f>D79+D80+D81</f>
        <v>34767.22</v>
      </c>
      <c r="E87" s="27"/>
      <c r="F87" s="26"/>
      <c r="G87" s="24"/>
      <c r="H87" s="70"/>
    </row>
    <row r="88" spans="2:8" s="38" customFormat="1" ht="25.5" customHeight="1" hidden="1">
      <c r="B88" s="55"/>
      <c r="C88" s="89" t="s">
        <v>46</v>
      </c>
      <c r="D88" s="57">
        <f>D82</f>
        <v>4173.07</v>
      </c>
      <c r="E88" s="27"/>
      <c r="F88" s="26"/>
      <c r="G88" s="24"/>
      <c r="H88" s="70"/>
    </row>
    <row r="89" spans="2:8" s="38" customFormat="1" ht="25.5" customHeight="1" hidden="1">
      <c r="B89" s="55"/>
      <c r="C89" s="89" t="s">
        <v>47</v>
      </c>
      <c r="D89" s="57">
        <f>D72+D74+D76+D77+D78+D79+D80+D81+D82</f>
        <v>59743.55</v>
      </c>
      <c r="E89" s="27"/>
      <c r="F89" s="26"/>
      <c r="G89" s="24"/>
      <c r="H89" s="70"/>
    </row>
    <row r="90" spans="2:8" s="38" customFormat="1" ht="27.75" customHeight="1" hidden="1">
      <c r="B90" s="72"/>
      <c r="C90" s="90" t="s">
        <v>48</v>
      </c>
      <c r="D90" s="74">
        <f>D84-D89</f>
        <v>9392.749999999985</v>
      </c>
      <c r="E90" s="75"/>
      <c r="F90" s="76"/>
      <c r="G90" s="77"/>
      <c r="H90" s="78"/>
    </row>
    <row r="91" spans="2:8" s="38" customFormat="1" ht="6" customHeight="1">
      <c r="B91" s="59"/>
      <c r="C91" s="41"/>
      <c r="D91" s="61"/>
      <c r="E91" s="8"/>
      <c r="F91" s="61"/>
      <c r="G91" s="59"/>
      <c r="H91" s="62"/>
    </row>
    <row r="92" spans="2:8" ht="15.75" customHeight="1">
      <c r="B92" s="63"/>
      <c r="C92" s="19" t="s">
        <v>81</v>
      </c>
      <c r="D92" s="64"/>
      <c r="E92" s="65"/>
      <c r="F92" s="23"/>
      <c r="G92" s="66"/>
      <c r="H92" s="23"/>
    </row>
    <row r="93" spans="2:8" s="38" customFormat="1" ht="16.5" customHeight="1">
      <c r="B93" s="24">
        <v>1</v>
      </c>
      <c r="C93" s="25" t="s">
        <v>82</v>
      </c>
      <c r="D93" s="26">
        <v>100</v>
      </c>
      <c r="E93" s="27" t="s">
        <v>12</v>
      </c>
      <c r="F93" s="26">
        <v>100</v>
      </c>
      <c r="G93" s="25"/>
      <c r="H93" s="99">
        <v>0</v>
      </c>
    </row>
    <row r="94" spans="2:8" s="38" customFormat="1" ht="27" customHeight="1">
      <c r="B94" s="24">
        <v>2</v>
      </c>
      <c r="C94" s="25" t="s">
        <v>83</v>
      </c>
      <c r="D94" s="26">
        <v>4170.82</v>
      </c>
      <c r="E94" s="29" t="s">
        <v>15</v>
      </c>
      <c r="F94" s="26">
        <v>4170.82</v>
      </c>
      <c r="G94" s="25"/>
      <c r="H94" s="99">
        <v>0</v>
      </c>
    </row>
    <row r="95" spans="2:8" s="38" customFormat="1" ht="25.5" customHeight="1">
      <c r="B95" s="24">
        <v>3</v>
      </c>
      <c r="C95" s="25" t="s">
        <v>84</v>
      </c>
      <c r="D95" s="26">
        <v>3500</v>
      </c>
      <c r="E95" s="29" t="s">
        <v>15</v>
      </c>
      <c r="F95" s="26">
        <v>3500</v>
      </c>
      <c r="G95" s="24"/>
      <c r="H95" s="99">
        <v>0</v>
      </c>
    </row>
    <row r="96" spans="2:8" s="38" customFormat="1" ht="24.75" customHeight="1">
      <c r="B96" s="24">
        <v>4</v>
      </c>
      <c r="C96" s="25" t="s">
        <v>85</v>
      </c>
      <c r="D96" s="26">
        <v>500</v>
      </c>
      <c r="E96" s="29" t="s">
        <v>15</v>
      </c>
      <c r="F96" s="26">
        <v>500</v>
      </c>
      <c r="G96" s="24"/>
      <c r="H96" s="99">
        <v>0</v>
      </c>
    </row>
    <row r="97" spans="2:8" s="38" customFormat="1" ht="53.25" customHeight="1">
      <c r="B97" s="24">
        <v>5</v>
      </c>
      <c r="C97" s="25" t="s">
        <v>86</v>
      </c>
      <c r="D97" s="26">
        <v>850</v>
      </c>
      <c r="E97" s="36" t="s">
        <v>21</v>
      </c>
      <c r="F97" s="26">
        <v>850</v>
      </c>
      <c r="G97" s="24"/>
      <c r="H97" s="28">
        <v>0</v>
      </c>
    </row>
    <row r="98" spans="2:8" s="38" customFormat="1" ht="5.25" customHeight="1">
      <c r="B98" s="42"/>
      <c r="C98" s="100"/>
      <c r="D98" s="43"/>
      <c r="E98" s="101"/>
      <c r="F98" s="47"/>
      <c r="G98" s="102"/>
      <c r="H98" s="47"/>
    </row>
    <row r="99" spans="2:8" ht="14.25" customHeight="1" thickBot="1">
      <c r="B99" s="24"/>
      <c r="C99" s="37" t="s">
        <v>87</v>
      </c>
      <c r="D99" s="57">
        <f>SUM(D93:D98)</f>
        <v>9120.82</v>
      </c>
      <c r="E99" s="57">
        <f>SUM(E93:E98)</f>
        <v>0</v>
      </c>
      <c r="F99" s="57">
        <f>SUM(F93:F98)</f>
        <v>9120.82</v>
      </c>
      <c r="G99" s="57">
        <f>SUM(G93:G98)</f>
        <v>0</v>
      </c>
      <c r="H99" s="57">
        <f>SUM(H93:H98)</f>
        <v>0</v>
      </c>
    </row>
    <row r="100" spans="2:8" s="38" customFormat="1" ht="0.75" customHeight="1" hidden="1">
      <c r="B100" s="55"/>
      <c r="C100" s="88" t="s">
        <v>31</v>
      </c>
      <c r="D100" s="57">
        <f>D93</f>
        <v>100</v>
      </c>
      <c r="E100" s="27"/>
      <c r="F100" s="26"/>
      <c r="G100" s="24"/>
      <c r="H100" s="70"/>
    </row>
    <row r="101" spans="2:8" s="38" customFormat="1" ht="18" customHeight="1" hidden="1">
      <c r="B101" s="55"/>
      <c r="C101" s="88" t="s">
        <v>32</v>
      </c>
      <c r="D101" s="57">
        <f>D96+D95+D97</f>
        <v>4850</v>
      </c>
      <c r="E101" s="27"/>
      <c r="F101" s="26"/>
      <c r="G101" s="24"/>
      <c r="H101" s="70"/>
    </row>
    <row r="102" spans="2:8" s="38" customFormat="1" ht="15" customHeight="1" hidden="1">
      <c r="B102" s="55"/>
      <c r="C102" s="89" t="s">
        <v>34</v>
      </c>
      <c r="D102" s="57">
        <f>D97</f>
        <v>850</v>
      </c>
      <c r="E102" s="27"/>
      <c r="F102" s="26"/>
      <c r="G102" s="24"/>
      <c r="H102" s="70"/>
    </row>
    <row r="103" spans="2:8" s="38" customFormat="1" ht="15" customHeight="1" hidden="1">
      <c r="B103" s="52"/>
      <c r="C103" s="89" t="s">
        <v>46</v>
      </c>
      <c r="D103" s="103"/>
      <c r="E103" s="8"/>
      <c r="F103" s="61"/>
      <c r="G103" s="59"/>
      <c r="H103" s="70"/>
    </row>
    <row r="104" spans="2:8" s="38" customFormat="1" ht="16.5" customHeight="1" hidden="1">
      <c r="B104" s="52"/>
      <c r="C104" s="89" t="s">
        <v>47</v>
      </c>
      <c r="D104" s="57">
        <f>D93+D95+D96+D97</f>
        <v>4950</v>
      </c>
      <c r="E104" s="8"/>
      <c r="F104" s="61"/>
      <c r="G104" s="59"/>
      <c r="H104" s="70"/>
    </row>
    <row r="105" spans="2:8" s="38" customFormat="1" ht="29.25" customHeight="1" hidden="1">
      <c r="B105" s="104"/>
      <c r="C105" s="90" t="s">
        <v>48</v>
      </c>
      <c r="D105" s="105">
        <v>0</v>
      </c>
      <c r="E105" s="106"/>
      <c r="F105" s="107"/>
      <c r="G105" s="108"/>
      <c r="H105" s="78"/>
    </row>
    <row r="106" spans="2:8" s="38" customFormat="1" ht="9" customHeight="1" thickBot="1">
      <c r="B106" s="109"/>
      <c r="C106" s="110"/>
      <c r="D106" s="111"/>
      <c r="E106" s="112"/>
      <c r="F106" s="113"/>
      <c r="G106" s="114"/>
      <c r="H106" s="113"/>
    </row>
    <row r="107" spans="2:8" s="115" customFormat="1" ht="17.25" customHeight="1">
      <c r="B107" s="116" t="s">
        <v>10</v>
      </c>
      <c r="C107" s="117" t="s">
        <v>88</v>
      </c>
      <c r="D107" s="118">
        <f>D109+D110+D111+D112+D113</f>
        <v>122105.72000000002</v>
      </c>
      <c r="E107" s="119"/>
      <c r="F107" s="120"/>
      <c r="G107" s="119"/>
      <c r="H107" s="121"/>
    </row>
    <row r="108" spans="2:8" s="38" customFormat="1" ht="0.75" customHeight="1">
      <c r="B108" s="55"/>
      <c r="C108" s="122" t="s">
        <v>31</v>
      </c>
      <c r="D108" s="57">
        <f>D27+D42+D64+D85+D100</f>
        <v>37554.94</v>
      </c>
      <c r="E108" s="27"/>
      <c r="F108" s="26"/>
      <c r="G108" s="24"/>
      <c r="H108" s="70"/>
    </row>
    <row r="109" spans="2:8" s="38" customFormat="1" ht="19.5" customHeight="1">
      <c r="B109" s="52"/>
      <c r="C109" s="123" t="s">
        <v>89</v>
      </c>
      <c r="D109" s="54">
        <f>D11+D12+D34+D35+D50+D51+D72+D74+D77+D93+D54+D78</f>
        <v>29235.4</v>
      </c>
      <c r="E109" s="54" t="s">
        <v>10</v>
      </c>
      <c r="F109" s="54">
        <f>F11+F12+F34+F35+F50+F51+F72+F74+F77+F93+F54+F78</f>
        <v>17820.850000000002</v>
      </c>
      <c r="G109" s="54">
        <f>G11+G12+G34+G35+G50+G51+G72+G74+G77+G93+G54+G78</f>
        <v>10028.66</v>
      </c>
      <c r="H109" s="54">
        <f>H11+H12+H34+H35+H50+H51+H72+H74+H77+H93+H54+H78</f>
        <v>4666.85</v>
      </c>
    </row>
    <row r="110" spans="2:8" s="38" customFormat="1" ht="19.5" customHeight="1">
      <c r="B110" s="55"/>
      <c r="C110" s="122" t="s">
        <v>90</v>
      </c>
      <c r="D110" s="57">
        <f>D13+D14+D15+D16+D17+D20+D36+D52+D55+D56+D58+D94+D95+D96</f>
        <v>27633.06</v>
      </c>
      <c r="E110" s="57" t="s">
        <v>10</v>
      </c>
      <c r="F110" s="57">
        <f>F13+F14+F15+F16+F17+F20+F36+F52+F55+F56+F58+F94+F95+F96</f>
        <v>23504.980000000003</v>
      </c>
      <c r="G110" s="57">
        <f>G13+G14+G15+G16+G17+G20+G36+G52+G55+G56+G58+G94+G95+G96</f>
        <v>333.22</v>
      </c>
      <c r="H110" s="57">
        <f>H13+H14+H15+H16+H17+H20+H36+H52+H55+H56+H58+H94+H95+H96</f>
        <v>12978.54</v>
      </c>
    </row>
    <row r="111" spans="2:8" s="38" customFormat="1" ht="21" customHeight="1">
      <c r="B111" s="55"/>
      <c r="C111" s="122" t="s">
        <v>91</v>
      </c>
      <c r="D111" s="57">
        <f>D21+D22+D23+D24+D37+D38+D39+D59+D60+D61+D82</f>
        <v>8947.71</v>
      </c>
      <c r="E111" s="57"/>
      <c r="F111" s="57">
        <f>F21+F22+F23+F24+F37+F38+F39+F59+F60+F61+F82</f>
        <v>8947.71</v>
      </c>
      <c r="G111" s="57">
        <f>G21+G22+G23+G24+G37+G38+G39+G59+G60+G61+G82</f>
        <v>0</v>
      </c>
      <c r="H111" s="57">
        <f>H21+H22+H23+H24+H37+H38+H39+H59+H60+H61+H82</f>
        <v>0</v>
      </c>
    </row>
    <row r="112" spans="2:8" s="38" customFormat="1" ht="18.75" customHeight="1">
      <c r="B112" s="55"/>
      <c r="C112" s="124" t="s">
        <v>92</v>
      </c>
      <c r="D112" s="57">
        <f>D18+D79+D80+D81+D97+D75+D73+D76</f>
        <v>55681.54000000001</v>
      </c>
      <c r="E112" s="57" t="s">
        <v>10</v>
      </c>
      <c r="F112" s="57">
        <f>F18+F79+F80+F81+F97+F75+F73+F76</f>
        <v>54614.32000000001</v>
      </c>
      <c r="G112" s="57">
        <f>G18+G79+G80+G81+G97+G75+G73+G76</f>
        <v>37621.35</v>
      </c>
      <c r="H112" s="57">
        <f>H18+H79+H80+H81+H97+H75+H73+H76</f>
        <v>9595.98</v>
      </c>
    </row>
    <row r="113" spans="2:8" s="38" customFormat="1" ht="18.75" customHeight="1">
      <c r="B113" s="55"/>
      <c r="C113" s="124" t="s">
        <v>93</v>
      </c>
      <c r="D113" s="57">
        <f>D19+D57</f>
        <v>608.01</v>
      </c>
      <c r="E113" s="57"/>
      <c r="F113" s="57">
        <f>F19+F57</f>
        <v>611.6700000000001</v>
      </c>
      <c r="G113" s="57">
        <f>G19+G57</f>
        <v>0</v>
      </c>
      <c r="H113" s="57">
        <f>H19+H57</f>
        <v>0</v>
      </c>
    </row>
    <row r="114" spans="2:8" s="38" customFormat="1" ht="5.25" customHeight="1">
      <c r="B114" s="42"/>
      <c r="C114" s="125"/>
      <c r="D114" s="126"/>
      <c r="E114" s="7"/>
      <c r="F114" s="127"/>
      <c r="G114" s="109"/>
      <c r="H114" s="128"/>
    </row>
    <row r="115" spans="2:8" s="9" customFormat="1" ht="12.75" customHeight="1">
      <c r="B115" s="12"/>
      <c r="C115" s="13" t="s">
        <v>94</v>
      </c>
      <c r="D115" s="14"/>
      <c r="E115" s="12"/>
      <c r="F115" s="15"/>
      <c r="G115" s="16"/>
      <c r="H115" s="129"/>
    </row>
    <row r="116" spans="2:8" ht="12.75">
      <c r="B116" s="18"/>
      <c r="C116" s="19" t="s">
        <v>95</v>
      </c>
      <c r="D116" s="20"/>
      <c r="E116" s="130" t="s">
        <v>10</v>
      </c>
      <c r="F116" s="131"/>
      <c r="G116" s="132"/>
      <c r="H116" s="133"/>
    </row>
    <row r="117" spans="2:8" ht="18" customHeight="1">
      <c r="B117" s="24">
        <v>1</v>
      </c>
      <c r="C117" s="25" t="s">
        <v>96</v>
      </c>
      <c r="D117" s="26">
        <v>50</v>
      </c>
      <c r="E117" s="27" t="s">
        <v>12</v>
      </c>
      <c r="F117" s="134">
        <v>50</v>
      </c>
      <c r="G117" s="122"/>
      <c r="H117" s="135"/>
    </row>
    <row r="118" spans="2:8" ht="45.75" customHeight="1">
      <c r="B118" s="24">
        <v>2</v>
      </c>
      <c r="C118" s="136" t="s">
        <v>97</v>
      </c>
      <c r="D118" s="26">
        <v>7163.35</v>
      </c>
      <c r="E118" s="36" t="s">
        <v>21</v>
      </c>
      <c r="F118" s="26">
        <v>5592.67</v>
      </c>
      <c r="G118" s="26">
        <v>5033</v>
      </c>
      <c r="H118" s="26">
        <v>0</v>
      </c>
    </row>
    <row r="119" spans="2:8" ht="6" customHeight="1">
      <c r="B119" s="42"/>
      <c r="C119" s="34"/>
      <c r="D119" s="43"/>
      <c r="E119" s="137"/>
      <c r="F119" s="138"/>
      <c r="G119" s="139"/>
      <c r="H119" s="140"/>
    </row>
    <row r="120" spans="2:8" ht="12.75" customHeight="1">
      <c r="B120" s="24"/>
      <c r="C120" s="37" t="s">
        <v>98</v>
      </c>
      <c r="D120" s="57">
        <f>D117+D118</f>
        <v>7213.35</v>
      </c>
      <c r="E120" s="57" t="s">
        <v>10</v>
      </c>
      <c r="F120" s="57">
        <f>F117+F118</f>
        <v>5642.67</v>
      </c>
      <c r="G120" s="57">
        <f>G117+G118</f>
        <v>5033</v>
      </c>
      <c r="H120" s="57">
        <f>H117+H118</f>
        <v>0</v>
      </c>
    </row>
    <row r="121" spans="2:8" ht="15" hidden="1">
      <c r="B121" s="55"/>
      <c r="C121" s="88" t="s">
        <v>31</v>
      </c>
      <c r="D121" s="57">
        <f>D117</f>
        <v>50</v>
      </c>
      <c r="E121" s="141"/>
      <c r="F121" s="134"/>
      <c r="G121" s="142"/>
      <c r="H121" s="143"/>
    </row>
    <row r="122" spans="2:8" ht="15" hidden="1">
      <c r="B122" s="55"/>
      <c r="C122" s="88" t="s">
        <v>32</v>
      </c>
      <c r="D122" s="57">
        <v>0</v>
      </c>
      <c r="E122" s="141"/>
      <c r="F122" s="134"/>
      <c r="G122" s="142"/>
      <c r="H122" s="143"/>
    </row>
    <row r="123" spans="2:8" ht="30" hidden="1">
      <c r="B123" s="55"/>
      <c r="C123" s="89" t="s">
        <v>34</v>
      </c>
      <c r="D123" s="57">
        <f>D118</f>
        <v>7163.35</v>
      </c>
      <c r="E123" s="141"/>
      <c r="F123" s="134"/>
      <c r="G123" s="142"/>
      <c r="H123" s="143"/>
    </row>
    <row r="124" spans="2:8" ht="30" hidden="1">
      <c r="B124" s="55"/>
      <c r="C124" s="89" t="s">
        <v>46</v>
      </c>
      <c r="D124" s="57">
        <v>0</v>
      </c>
      <c r="E124" s="27"/>
      <c r="F124" s="26"/>
      <c r="G124" s="24"/>
      <c r="H124" s="143"/>
    </row>
    <row r="125" spans="2:8" ht="15.75" customHeight="1" hidden="1">
      <c r="B125" s="55"/>
      <c r="C125" s="89" t="s">
        <v>47</v>
      </c>
      <c r="D125" s="57">
        <f>D117+D118</f>
        <v>7213.35</v>
      </c>
      <c r="E125" s="141"/>
      <c r="F125" s="134"/>
      <c r="G125" s="142"/>
      <c r="H125" s="143"/>
    </row>
    <row r="126" spans="2:8" ht="15" hidden="1" thickBot="1">
      <c r="B126" s="72"/>
      <c r="C126" s="90" t="s">
        <v>48</v>
      </c>
      <c r="D126" s="74">
        <v>0</v>
      </c>
      <c r="E126" s="144"/>
      <c r="F126" s="145"/>
      <c r="G126" s="146"/>
      <c r="H126" s="147"/>
    </row>
    <row r="127" spans="2:8" ht="8.25" customHeight="1">
      <c r="B127" s="59"/>
      <c r="C127" s="60"/>
      <c r="D127" s="61"/>
      <c r="E127" s="148"/>
      <c r="F127" s="149"/>
      <c r="G127" s="150"/>
      <c r="H127" s="151"/>
    </row>
    <row r="128" spans="2:8" ht="12.75">
      <c r="B128" s="63"/>
      <c r="C128" s="19" t="s">
        <v>99</v>
      </c>
      <c r="D128" s="64"/>
      <c r="E128" s="152"/>
      <c r="F128" s="153"/>
      <c r="G128" s="154"/>
      <c r="H128" s="94"/>
    </row>
    <row r="129" spans="2:8" ht="21" customHeight="1">
      <c r="B129" s="24">
        <v>1</v>
      </c>
      <c r="C129" s="25" t="s">
        <v>96</v>
      </c>
      <c r="D129" s="26">
        <v>50</v>
      </c>
      <c r="E129" s="27" t="s">
        <v>12</v>
      </c>
      <c r="F129" s="134">
        <v>50</v>
      </c>
      <c r="G129" s="122"/>
      <c r="H129" s="155">
        <v>0</v>
      </c>
    </row>
    <row r="130" spans="2:8" ht="14.25" customHeight="1">
      <c r="B130" s="24">
        <v>2</v>
      </c>
      <c r="C130" s="25" t="s">
        <v>100</v>
      </c>
      <c r="D130" s="26">
        <v>90</v>
      </c>
      <c r="E130" s="27" t="s">
        <v>12</v>
      </c>
      <c r="F130" s="134">
        <v>90</v>
      </c>
      <c r="G130" s="122"/>
      <c r="H130" s="26">
        <v>90</v>
      </c>
    </row>
    <row r="131" spans="2:8" ht="18" customHeight="1">
      <c r="B131" s="24">
        <v>3</v>
      </c>
      <c r="C131" s="25" t="s">
        <v>101</v>
      </c>
      <c r="D131" s="26">
        <v>500</v>
      </c>
      <c r="E131" s="29" t="s">
        <v>15</v>
      </c>
      <c r="F131" s="134">
        <v>500</v>
      </c>
      <c r="G131" s="142"/>
      <c r="H131" s="28">
        <v>0</v>
      </c>
    </row>
    <row r="132" spans="2:8" ht="12.75" customHeight="1">
      <c r="B132" s="24">
        <v>4</v>
      </c>
      <c r="C132" s="25" t="s">
        <v>102</v>
      </c>
      <c r="D132" s="26">
        <v>335.91</v>
      </c>
      <c r="E132" s="29" t="s">
        <v>15</v>
      </c>
      <c r="F132" s="134">
        <v>335.91</v>
      </c>
      <c r="G132" s="142"/>
      <c r="H132" s="156">
        <v>0</v>
      </c>
    </row>
    <row r="133" spans="2:8" ht="16.5" customHeight="1">
      <c r="B133" s="24">
        <v>5</v>
      </c>
      <c r="C133" s="25" t="s">
        <v>103</v>
      </c>
      <c r="D133" s="26">
        <v>1645.83</v>
      </c>
      <c r="E133" s="27" t="s">
        <v>12</v>
      </c>
      <c r="F133" s="26">
        <v>1645.83</v>
      </c>
      <c r="G133" s="37"/>
      <c r="H133" s="26">
        <v>1645.83</v>
      </c>
    </row>
    <row r="134" spans="2:8" ht="50.25" customHeight="1">
      <c r="B134" s="24">
        <v>6</v>
      </c>
      <c r="C134" s="25" t="s">
        <v>104</v>
      </c>
      <c r="D134" s="26">
        <v>120</v>
      </c>
      <c r="E134" s="29" t="s">
        <v>15</v>
      </c>
      <c r="F134" s="134">
        <v>120</v>
      </c>
      <c r="G134" s="142"/>
      <c r="H134" s="28">
        <v>0</v>
      </c>
    </row>
    <row r="135" spans="2:8" ht="48" customHeight="1">
      <c r="B135" s="24">
        <v>7</v>
      </c>
      <c r="C135" s="157" t="s">
        <v>105</v>
      </c>
      <c r="D135" s="26">
        <v>850</v>
      </c>
      <c r="E135" s="29" t="s">
        <v>15</v>
      </c>
      <c r="F135" s="158">
        <v>0</v>
      </c>
      <c r="G135" s="142"/>
      <c r="H135" s="28">
        <v>0</v>
      </c>
    </row>
    <row r="136" spans="2:8" ht="38.25">
      <c r="B136" s="24">
        <v>8</v>
      </c>
      <c r="C136" s="25" t="s">
        <v>106</v>
      </c>
      <c r="D136" s="26">
        <v>476.91</v>
      </c>
      <c r="E136" s="27" t="s">
        <v>12</v>
      </c>
      <c r="F136" s="134">
        <v>476.91</v>
      </c>
      <c r="G136" s="142"/>
      <c r="H136" s="26">
        <v>476.91</v>
      </c>
    </row>
    <row r="137" spans="2:8" ht="6.75" customHeight="1">
      <c r="B137" s="42"/>
      <c r="C137" s="34"/>
      <c r="D137" s="43"/>
      <c r="E137" s="159"/>
      <c r="F137" s="138"/>
      <c r="G137" s="139"/>
      <c r="H137" s="140"/>
    </row>
    <row r="138" spans="2:8" ht="14.25">
      <c r="B138" s="24"/>
      <c r="C138" s="37" t="s">
        <v>107</v>
      </c>
      <c r="D138" s="57">
        <f>D129+D130+D131+D132+D133+D134+D135+D136</f>
        <v>4068.6499999999996</v>
      </c>
      <c r="E138" s="57" t="s">
        <v>10</v>
      </c>
      <c r="F138" s="57">
        <f>F129+F130+F131+F132+F133+F134+F135+F136</f>
        <v>3218.6499999999996</v>
      </c>
      <c r="G138" s="57">
        <f>G129+G130+G131+G132+G133+G134+G135+G136</f>
        <v>0</v>
      </c>
      <c r="H138" s="57">
        <f>H129+H130+H131+H132+H133+H134+H135+H136</f>
        <v>2212.74</v>
      </c>
    </row>
    <row r="139" spans="2:8" ht="15" hidden="1">
      <c r="B139" s="55"/>
      <c r="C139" s="88" t="s">
        <v>31</v>
      </c>
      <c r="D139" s="57">
        <f>D129+D130</f>
        <v>140</v>
      </c>
      <c r="E139" s="141"/>
      <c r="F139" s="134"/>
      <c r="G139" s="142"/>
      <c r="H139" s="143"/>
    </row>
    <row r="140" spans="2:8" ht="15" hidden="1">
      <c r="B140" s="55"/>
      <c r="C140" s="88" t="s">
        <v>32</v>
      </c>
      <c r="D140" s="57">
        <f>D131+D132+D134+D135</f>
        <v>1805.91</v>
      </c>
      <c r="E140" s="141"/>
      <c r="F140" s="134"/>
      <c r="G140" s="142"/>
      <c r="H140" s="143"/>
    </row>
    <row r="141" spans="2:8" ht="30" hidden="1">
      <c r="B141" s="55"/>
      <c r="C141" s="89" t="s">
        <v>34</v>
      </c>
      <c r="D141" s="57">
        <f>D133+D136</f>
        <v>2122.74</v>
      </c>
      <c r="E141" s="141"/>
      <c r="F141" s="134"/>
      <c r="G141" s="142"/>
      <c r="H141" s="143"/>
    </row>
    <row r="142" spans="2:8" ht="30" hidden="1">
      <c r="B142" s="55"/>
      <c r="C142" s="89" t="s">
        <v>46</v>
      </c>
      <c r="D142" s="57">
        <v>0</v>
      </c>
      <c r="E142" s="27"/>
      <c r="F142" s="26"/>
      <c r="G142" s="24"/>
      <c r="H142" s="143"/>
    </row>
    <row r="143" spans="2:8" ht="14.25" hidden="1">
      <c r="B143" s="55"/>
      <c r="C143" s="89" t="s">
        <v>47</v>
      </c>
      <c r="D143" s="57">
        <f>D129+D131+D132</f>
        <v>885.9100000000001</v>
      </c>
      <c r="E143" s="141"/>
      <c r="F143" s="134"/>
      <c r="G143" s="142"/>
      <c r="H143" s="143"/>
    </row>
    <row r="144" spans="2:8" ht="15" hidden="1" thickBot="1">
      <c r="B144" s="72"/>
      <c r="C144" s="90" t="s">
        <v>48</v>
      </c>
      <c r="D144" s="74">
        <f>D138-D143</f>
        <v>3182.74</v>
      </c>
      <c r="E144" s="144"/>
      <c r="F144" s="145"/>
      <c r="G144" s="146"/>
      <c r="H144" s="147"/>
    </row>
    <row r="145" spans="2:8" ht="9" customHeight="1">
      <c r="B145" s="59"/>
      <c r="C145" s="41"/>
      <c r="D145" s="61"/>
      <c r="E145" s="148"/>
      <c r="F145" s="149"/>
      <c r="G145" s="150"/>
      <c r="H145" s="160"/>
    </row>
    <row r="146" spans="2:8" ht="18" customHeight="1">
      <c r="B146" s="24"/>
      <c r="C146" s="161" t="s">
        <v>108</v>
      </c>
      <c r="D146" s="26"/>
      <c r="E146" s="162"/>
      <c r="F146" s="163"/>
      <c r="G146" s="164"/>
      <c r="H146" s="165"/>
    </row>
    <row r="147" spans="2:8" ht="38.25">
      <c r="B147" s="24">
        <v>1</v>
      </c>
      <c r="C147" s="41" t="s">
        <v>109</v>
      </c>
      <c r="D147" s="26">
        <v>875.14</v>
      </c>
      <c r="E147" s="27" t="s">
        <v>12</v>
      </c>
      <c r="F147" s="26">
        <v>875.14</v>
      </c>
      <c r="G147" s="164"/>
      <c r="H147" s="26">
        <f>F147-473.68</f>
        <v>401.46</v>
      </c>
    </row>
    <row r="148" spans="2:8" ht="6" customHeight="1">
      <c r="B148" s="42"/>
      <c r="C148" s="34"/>
      <c r="D148" s="43"/>
      <c r="E148" s="166"/>
      <c r="F148" s="167"/>
      <c r="G148" s="100"/>
      <c r="H148" s="140"/>
    </row>
    <row r="149" spans="2:8" ht="15" customHeight="1">
      <c r="B149" s="24"/>
      <c r="C149" s="37" t="s">
        <v>110</v>
      </c>
      <c r="D149" s="57">
        <f>D147</f>
        <v>875.14</v>
      </c>
      <c r="E149" s="57" t="s">
        <v>10</v>
      </c>
      <c r="F149" s="57">
        <f>F147</f>
        <v>875.14</v>
      </c>
      <c r="G149" s="57">
        <f>G147</f>
        <v>0</v>
      </c>
      <c r="H149" s="57">
        <f>H147</f>
        <v>401.46</v>
      </c>
    </row>
    <row r="150" spans="2:8" ht="14.25" hidden="1">
      <c r="B150" s="52"/>
      <c r="C150" s="168" t="s">
        <v>31</v>
      </c>
      <c r="D150" s="57">
        <f>D147</f>
        <v>875.14</v>
      </c>
      <c r="E150" s="148"/>
      <c r="F150" s="149"/>
      <c r="G150" s="150"/>
      <c r="H150" s="143"/>
    </row>
    <row r="151" spans="2:8" ht="14.25" hidden="1">
      <c r="B151" s="52"/>
      <c r="C151" s="89" t="s">
        <v>47</v>
      </c>
      <c r="D151" s="57">
        <f>0</f>
        <v>0</v>
      </c>
      <c r="E151" s="148"/>
      <c r="F151" s="149"/>
      <c r="G151" s="150"/>
      <c r="H151" s="143"/>
    </row>
    <row r="152" spans="2:8" ht="15" hidden="1" thickBot="1">
      <c r="B152" s="104"/>
      <c r="C152" s="90" t="s">
        <v>48</v>
      </c>
      <c r="D152" s="74">
        <f>D149</f>
        <v>875.14</v>
      </c>
      <c r="E152" s="169"/>
      <c r="F152" s="170"/>
      <c r="G152" s="171"/>
      <c r="H152" s="147"/>
    </row>
    <row r="153" spans="2:8" ht="6.75" customHeight="1" thickBot="1">
      <c r="B153" s="109"/>
      <c r="C153" s="172"/>
      <c r="D153" s="127"/>
      <c r="E153" s="173"/>
      <c r="F153" s="174"/>
      <c r="G153" s="175"/>
      <c r="H153" s="176"/>
    </row>
    <row r="154" spans="2:8" ht="14.25">
      <c r="B154" s="116" t="s">
        <v>10</v>
      </c>
      <c r="C154" s="117" t="s">
        <v>111</v>
      </c>
      <c r="D154" s="118">
        <f>D155+D156+D157+D158+D159</f>
        <v>12157.14</v>
      </c>
      <c r="E154" s="118"/>
      <c r="F154" s="118">
        <f>F155+F156+F157+F158+F159</f>
        <v>9736.46</v>
      </c>
      <c r="G154" s="118">
        <f>G155+G156+G157+G158+G159</f>
        <v>5033</v>
      </c>
      <c r="H154" s="177">
        <f>H155+H156+H157+H158+H159</f>
        <v>2614.2</v>
      </c>
    </row>
    <row r="155" spans="2:8" ht="14.25">
      <c r="B155" s="55"/>
      <c r="C155" s="123" t="s">
        <v>112</v>
      </c>
      <c r="D155" s="57">
        <f>D117+D129+D130+D133+D136+D147</f>
        <v>3187.8799999999997</v>
      </c>
      <c r="E155" s="57" t="s">
        <v>10</v>
      </c>
      <c r="F155" s="57">
        <f>F117+F129+F130+F133+F136+F147</f>
        <v>3187.8799999999997</v>
      </c>
      <c r="G155" s="57">
        <f>G117+G129+G130+G133+G136+G147</f>
        <v>0</v>
      </c>
      <c r="H155" s="178">
        <f>H117+H129+H130+H133+H136+H147</f>
        <v>2614.2</v>
      </c>
    </row>
    <row r="156" spans="2:8" ht="14.25">
      <c r="B156" s="55"/>
      <c r="C156" s="122" t="s">
        <v>113</v>
      </c>
      <c r="D156" s="57">
        <f>D131+D132+D134+D135</f>
        <v>1805.91</v>
      </c>
      <c r="E156" s="57" t="s">
        <v>10</v>
      </c>
      <c r="F156" s="57">
        <f>F131+F132+F134+F135</f>
        <v>955.9100000000001</v>
      </c>
      <c r="G156" s="57">
        <f>G131+G132+G134+G135</f>
        <v>0</v>
      </c>
      <c r="H156" s="178">
        <f>H131+H132+H134+H135</f>
        <v>0</v>
      </c>
    </row>
    <row r="157" spans="2:8" ht="14.25">
      <c r="B157" s="55"/>
      <c r="C157" s="122" t="s">
        <v>114</v>
      </c>
      <c r="D157" s="57">
        <f>0</f>
        <v>0</v>
      </c>
      <c r="E157" s="57"/>
      <c r="F157" s="57">
        <f>0</f>
        <v>0</v>
      </c>
      <c r="G157" s="57">
        <f>0</f>
        <v>0</v>
      </c>
      <c r="H157" s="178">
        <f>0</f>
        <v>0</v>
      </c>
    </row>
    <row r="158" spans="2:8" ht="18.75" customHeight="1">
      <c r="B158" s="55"/>
      <c r="C158" s="122" t="s">
        <v>115</v>
      </c>
      <c r="D158" s="57">
        <f>D118</f>
        <v>7163.35</v>
      </c>
      <c r="E158" s="57"/>
      <c r="F158" s="57">
        <f>F118</f>
        <v>5592.67</v>
      </c>
      <c r="G158" s="57">
        <f>G118</f>
        <v>5033</v>
      </c>
      <c r="H158" s="178">
        <f>H118</f>
        <v>0</v>
      </c>
    </row>
    <row r="159" spans="2:8" ht="12.75" customHeight="1" thickBot="1">
      <c r="B159" s="104"/>
      <c r="C159" s="179" t="s">
        <v>116</v>
      </c>
      <c r="D159" s="180">
        <v>0</v>
      </c>
      <c r="E159" s="180"/>
      <c r="F159" s="180">
        <v>0</v>
      </c>
      <c r="G159" s="180">
        <v>0</v>
      </c>
      <c r="H159" s="181">
        <v>0</v>
      </c>
    </row>
    <row r="160" spans="2:8" ht="8.25" customHeight="1">
      <c r="B160" s="182"/>
      <c r="C160" s="71"/>
      <c r="D160" s="54"/>
      <c r="E160" s="8"/>
      <c r="F160" s="61"/>
      <c r="G160" s="59"/>
      <c r="H160" s="160"/>
    </row>
    <row r="161" spans="2:8" s="9" customFormat="1" ht="13.5" customHeight="1">
      <c r="B161" s="12"/>
      <c r="C161" s="13" t="s">
        <v>117</v>
      </c>
      <c r="D161" s="14"/>
      <c r="E161" s="12"/>
      <c r="F161" s="15"/>
      <c r="G161" s="16"/>
      <c r="H161" s="129"/>
    </row>
    <row r="162" spans="2:8" ht="12.75">
      <c r="B162" s="18"/>
      <c r="C162" s="19" t="s">
        <v>118</v>
      </c>
      <c r="D162" s="20"/>
      <c r="E162" s="130" t="s">
        <v>10</v>
      </c>
      <c r="F162" s="131"/>
      <c r="G162" s="132"/>
      <c r="H162" s="133"/>
    </row>
    <row r="163" spans="2:8" ht="42.75" customHeight="1">
      <c r="B163" s="183">
        <v>1</v>
      </c>
      <c r="C163" s="37" t="s">
        <v>119</v>
      </c>
      <c r="D163" s="26">
        <v>2024.57</v>
      </c>
      <c r="E163" s="36" t="s">
        <v>21</v>
      </c>
      <c r="F163" s="134">
        <v>2024.57</v>
      </c>
      <c r="G163" s="124"/>
      <c r="H163" s="184">
        <v>0</v>
      </c>
    </row>
    <row r="164" spans="2:8" ht="6" customHeight="1">
      <c r="B164" s="42"/>
      <c r="C164" s="34"/>
      <c r="D164" s="43"/>
      <c r="E164" s="137"/>
      <c r="F164" s="138"/>
      <c r="G164" s="139"/>
      <c r="H164" s="185"/>
    </row>
    <row r="165" spans="2:8" ht="14.25">
      <c r="B165" s="24"/>
      <c r="C165" s="37" t="s">
        <v>120</v>
      </c>
      <c r="D165" s="57">
        <f>D163</f>
        <v>2024.57</v>
      </c>
      <c r="E165" s="57" t="s">
        <v>10</v>
      </c>
      <c r="F165" s="57">
        <f>F163</f>
        <v>2024.57</v>
      </c>
      <c r="G165" s="57">
        <f>G163</f>
        <v>0</v>
      </c>
      <c r="H165" s="57">
        <f>H163</f>
        <v>0</v>
      </c>
    </row>
    <row r="166" spans="2:8" ht="14.25" hidden="1">
      <c r="B166" s="55"/>
      <c r="C166" s="168" t="s">
        <v>31</v>
      </c>
      <c r="D166" s="57">
        <v>0</v>
      </c>
      <c r="E166" s="141"/>
      <c r="F166" s="134"/>
      <c r="G166" s="142"/>
      <c r="H166" s="143"/>
    </row>
    <row r="167" spans="2:8" ht="14.25" hidden="1">
      <c r="B167" s="55"/>
      <c r="C167" s="186" t="s">
        <v>32</v>
      </c>
      <c r="D167" s="57">
        <v>0</v>
      </c>
      <c r="E167" s="141"/>
      <c r="F167" s="134"/>
      <c r="G167" s="142"/>
      <c r="H167" s="143"/>
    </row>
    <row r="168" spans="2:8" ht="14.25" hidden="1">
      <c r="B168" s="55"/>
      <c r="C168" s="187" t="s">
        <v>121</v>
      </c>
      <c r="D168" s="57">
        <f>D163</f>
        <v>2024.57</v>
      </c>
      <c r="E168" s="141"/>
      <c r="F168" s="134"/>
      <c r="G168" s="142"/>
      <c r="H168" s="143"/>
    </row>
    <row r="169" spans="2:8" ht="14.25" hidden="1">
      <c r="B169" s="55"/>
      <c r="C169" s="89" t="s">
        <v>47</v>
      </c>
      <c r="D169" s="57">
        <f>D163</f>
        <v>2024.57</v>
      </c>
      <c r="E169" s="141"/>
      <c r="F169" s="134"/>
      <c r="G169" s="142"/>
      <c r="H169" s="143"/>
    </row>
    <row r="170" spans="2:8" ht="15" hidden="1" thickBot="1">
      <c r="B170" s="72"/>
      <c r="C170" s="90" t="s">
        <v>48</v>
      </c>
      <c r="D170" s="74">
        <v>0</v>
      </c>
      <c r="E170" s="144"/>
      <c r="F170" s="145"/>
      <c r="G170" s="146"/>
      <c r="H170" s="147"/>
    </row>
    <row r="171" spans="2:8" ht="5.25" customHeight="1">
      <c r="B171" s="59"/>
      <c r="C171" s="60"/>
      <c r="D171" s="61"/>
      <c r="E171" s="148"/>
      <c r="F171" s="149"/>
      <c r="G171" s="150"/>
      <c r="H171" s="151"/>
    </row>
    <row r="172" spans="2:8" ht="12.75">
      <c r="B172" s="63"/>
      <c r="C172" s="19" t="s">
        <v>122</v>
      </c>
      <c r="D172" s="64"/>
      <c r="E172" s="152"/>
      <c r="F172" s="153"/>
      <c r="G172" s="154"/>
      <c r="H172" s="94"/>
    </row>
    <row r="173" spans="2:8" ht="21.75" customHeight="1">
      <c r="B173" s="24">
        <v>1</v>
      </c>
      <c r="C173" s="25" t="s">
        <v>123</v>
      </c>
      <c r="D173" s="26">
        <v>284.62</v>
      </c>
      <c r="E173" s="27" t="s">
        <v>12</v>
      </c>
      <c r="F173" s="134">
        <v>284.62</v>
      </c>
      <c r="G173" s="122"/>
      <c r="H173" s="155">
        <v>0</v>
      </c>
    </row>
    <row r="174" spans="2:9" ht="42" customHeight="1">
      <c r="B174" s="24">
        <v>2</v>
      </c>
      <c r="C174" s="25" t="s">
        <v>124</v>
      </c>
      <c r="D174" s="26">
        <v>1199.17</v>
      </c>
      <c r="E174" s="29" t="s">
        <v>15</v>
      </c>
      <c r="F174" s="134">
        <v>999.17</v>
      </c>
      <c r="G174" s="32">
        <v>999.17</v>
      </c>
      <c r="H174" s="156">
        <v>0</v>
      </c>
      <c r="I174" s="26" t="s">
        <v>125</v>
      </c>
    </row>
    <row r="175" spans="2:9" ht="27.75" customHeight="1">
      <c r="B175" s="24">
        <v>3</v>
      </c>
      <c r="C175" s="25" t="s">
        <v>126</v>
      </c>
      <c r="D175" s="26">
        <v>11220.18</v>
      </c>
      <c r="E175" s="29" t="s">
        <v>15</v>
      </c>
      <c r="F175" s="134">
        <v>8200</v>
      </c>
      <c r="G175" s="32">
        <v>8200</v>
      </c>
      <c r="H175" s="26">
        <v>5639.23</v>
      </c>
      <c r="I175" s="26" t="s">
        <v>127</v>
      </c>
    </row>
    <row r="176" spans="2:8" ht="53.25" customHeight="1">
      <c r="B176" s="24">
        <v>4</v>
      </c>
      <c r="C176" s="25" t="s">
        <v>128</v>
      </c>
      <c r="D176" s="26">
        <v>120</v>
      </c>
      <c r="E176" s="29" t="s">
        <v>15</v>
      </c>
      <c r="F176" s="134">
        <v>120</v>
      </c>
      <c r="G176" s="142"/>
      <c r="H176" s="28">
        <v>0</v>
      </c>
    </row>
    <row r="177" spans="2:8" ht="41.25" customHeight="1">
      <c r="B177" s="24">
        <v>5</v>
      </c>
      <c r="C177" s="157" t="s">
        <v>129</v>
      </c>
      <c r="D177" s="26">
        <v>850</v>
      </c>
      <c r="E177" s="29" t="s">
        <v>15</v>
      </c>
      <c r="F177" s="158">
        <v>0</v>
      </c>
      <c r="G177" s="188"/>
      <c r="H177" s="28">
        <v>0</v>
      </c>
    </row>
    <row r="178" spans="2:8" ht="30" customHeight="1">
      <c r="B178" s="24">
        <v>6</v>
      </c>
      <c r="C178" s="189" t="s">
        <v>130</v>
      </c>
      <c r="D178" s="26">
        <v>2555.3</v>
      </c>
      <c r="E178" s="97" t="s">
        <v>69</v>
      </c>
      <c r="F178" s="134">
        <v>2555.3</v>
      </c>
      <c r="G178" s="142"/>
      <c r="H178" s="28">
        <v>0</v>
      </c>
    </row>
    <row r="179" spans="2:8" ht="6.75" customHeight="1">
      <c r="B179" s="42"/>
      <c r="C179" s="34"/>
      <c r="D179" s="43"/>
      <c r="E179" s="159"/>
      <c r="F179" s="138"/>
      <c r="G179" s="139"/>
      <c r="H179" s="140"/>
    </row>
    <row r="180" spans="2:8" ht="12.75" customHeight="1">
      <c r="B180" s="24"/>
      <c r="C180" s="37" t="s">
        <v>131</v>
      </c>
      <c r="D180" s="57">
        <f>D173+D174+D175+D176+D177+D178</f>
        <v>16229.27</v>
      </c>
      <c r="E180" s="57" t="s">
        <v>10</v>
      </c>
      <c r="F180" s="57">
        <f>F173+F174+F175+F176+F177+F178</f>
        <v>12159.09</v>
      </c>
      <c r="G180" s="57">
        <f>G173+G174+G175+G176+G177+G178</f>
        <v>9199.17</v>
      </c>
      <c r="H180" s="57">
        <f>H173+H174+H175+H176+H177+H178</f>
        <v>5639.23</v>
      </c>
    </row>
    <row r="181" spans="2:8" ht="14.25" hidden="1">
      <c r="B181" s="55"/>
      <c r="C181" s="168" t="s">
        <v>31</v>
      </c>
      <c r="D181" s="57">
        <f>D173</f>
        <v>284.62</v>
      </c>
      <c r="E181" s="141"/>
      <c r="F181" s="134"/>
      <c r="G181" s="142"/>
      <c r="H181" s="143"/>
    </row>
    <row r="182" spans="2:8" ht="14.25" hidden="1">
      <c r="B182" s="55"/>
      <c r="C182" s="186" t="s">
        <v>32</v>
      </c>
      <c r="D182" s="57">
        <f>D174+D175+D176+D177</f>
        <v>13389.35</v>
      </c>
      <c r="E182" s="141"/>
      <c r="F182" s="134"/>
      <c r="G182" s="142"/>
      <c r="H182" s="143"/>
    </row>
    <row r="183" spans="2:8" ht="14.25" hidden="1">
      <c r="B183" s="55"/>
      <c r="C183" s="187" t="s">
        <v>121</v>
      </c>
      <c r="D183" s="57">
        <f>D178</f>
        <v>2555.3</v>
      </c>
      <c r="E183" s="141"/>
      <c r="F183" s="134"/>
      <c r="G183" s="142"/>
      <c r="H183" s="143"/>
    </row>
    <row r="184" spans="2:8" ht="14.25" hidden="1">
      <c r="B184" s="55"/>
      <c r="C184" s="89" t="s">
        <v>47</v>
      </c>
      <c r="D184" s="57">
        <f>D173+D174</f>
        <v>1483.79</v>
      </c>
      <c r="E184" s="141"/>
      <c r="F184" s="134"/>
      <c r="G184" s="142"/>
      <c r="H184" s="143"/>
    </row>
    <row r="185" spans="2:8" ht="15" hidden="1" thickBot="1">
      <c r="B185" s="72"/>
      <c r="C185" s="90" t="s">
        <v>48</v>
      </c>
      <c r="D185" s="74">
        <f>D180-D184</f>
        <v>14745.48</v>
      </c>
      <c r="E185" s="144"/>
      <c r="F185" s="145"/>
      <c r="G185" s="146"/>
      <c r="H185" s="147"/>
    </row>
    <row r="186" spans="2:8" ht="6" customHeight="1">
      <c r="B186" s="59"/>
      <c r="C186" s="41"/>
      <c r="D186" s="61"/>
      <c r="E186" s="148"/>
      <c r="F186" s="149"/>
      <c r="G186" s="150"/>
      <c r="H186" s="151"/>
    </row>
    <row r="187" spans="2:8" ht="21.75" customHeight="1">
      <c r="B187" s="63"/>
      <c r="C187" s="19" t="s">
        <v>132</v>
      </c>
      <c r="D187" s="64"/>
      <c r="E187" s="152"/>
      <c r="F187" s="153"/>
      <c r="G187" s="154"/>
      <c r="H187" s="94"/>
    </row>
    <row r="188" spans="2:8" ht="5.25" customHeight="1">
      <c r="B188" s="24"/>
      <c r="C188" s="25"/>
      <c r="D188" s="26"/>
      <c r="E188" s="168"/>
      <c r="F188" s="134"/>
      <c r="G188" s="122"/>
      <c r="H188" s="165"/>
    </row>
    <row r="189" spans="2:8" ht="12.75">
      <c r="B189" s="24"/>
      <c r="C189" s="37" t="s">
        <v>133</v>
      </c>
      <c r="D189" s="26">
        <v>0</v>
      </c>
      <c r="E189" s="141"/>
      <c r="F189" s="134"/>
      <c r="G189" s="142"/>
      <c r="H189" s="165"/>
    </row>
    <row r="190" spans="2:8" ht="12.75" hidden="1">
      <c r="B190" s="24"/>
      <c r="C190" s="168" t="s">
        <v>31</v>
      </c>
      <c r="D190" s="26" t="e">
        <f>#REF!+#REF!</f>
        <v>#REF!</v>
      </c>
      <c r="E190" s="141"/>
      <c r="F190" s="134"/>
      <c r="G190" s="142"/>
      <c r="H190" s="165"/>
    </row>
    <row r="191" spans="2:8" ht="12.75" hidden="1">
      <c r="B191" s="24"/>
      <c r="C191" s="186" t="s">
        <v>32</v>
      </c>
      <c r="D191" s="26">
        <v>0</v>
      </c>
      <c r="E191" s="141"/>
      <c r="F191" s="134"/>
      <c r="G191" s="142"/>
      <c r="H191" s="165"/>
    </row>
    <row r="192" spans="2:8" ht="12.75" hidden="1">
      <c r="B192" s="24"/>
      <c r="C192" s="187" t="s">
        <v>121</v>
      </c>
      <c r="D192" s="26" t="e">
        <f>#REF!</f>
        <v>#REF!</v>
      </c>
      <c r="E192" s="141"/>
      <c r="F192" s="134"/>
      <c r="G192" s="142"/>
      <c r="H192" s="165"/>
    </row>
    <row r="193" spans="2:8" ht="9" customHeight="1" thickBot="1">
      <c r="B193" s="109"/>
      <c r="C193" s="190"/>
      <c r="D193" s="111"/>
      <c r="E193" s="191"/>
      <c r="F193" s="128"/>
      <c r="G193" s="192"/>
      <c r="H193" s="140"/>
    </row>
    <row r="194" spans="2:8" ht="12" customHeight="1">
      <c r="B194" s="193" t="s">
        <v>10</v>
      </c>
      <c r="C194" s="194" t="s">
        <v>134</v>
      </c>
      <c r="D194" s="118">
        <f>D195+D196+D197+D198+D199</f>
        <v>18253.84</v>
      </c>
      <c r="E194" s="118"/>
      <c r="F194" s="118">
        <f>F195+F196+F197+F198+F199</f>
        <v>14183.66</v>
      </c>
      <c r="G194" s="118">
        <f>G195+G196+G197+G198+G199</f>
        <v>9199.17</v>
      </c>
      <c r="H194" s="177">
        <f>H195+H196+H197+H198+H199</f>
        <v>5639.23</v>
      </c>
    </row>
    <row r="195" spans="2:8" ht="14.25">
      <c r="B195" s="195"/>
      <c r="C195" s="196" t="s">
        <v>135</v>
      </c>
      <c r="D195" s="57">
        <f>D173</f>
        <v>284.62</v>
      </c>
      <c r="E195" s="57" t="s">
        <v>10</v>
      </c>
      <c r="F195" s="57">
        <f>F173</f>
        <v>284.62</v>
      </c>
      <c r="G195" s="57">
        <f>G173</f>
        <v>0</v>
      </c>
      <c r="H195" s="178">
        <f>H173</f>
        <v>0</v>
      </c>
    </row>
    <row r="196" spans="2:8" ht="14.25">
      <c r="B196" s="195"/>
      <c r="C196" s="197" t="s">
        <v>136</v>
      </c>
      <c r="D196" s="57">
        <f>D174+D175+D176+D177</f>
        <v>13389.35</v>
      </c>
      <c r="E196" s="57"/>
      <c r="F196" s="57">
        <f>F174+F175+F176+F177</f>
        <v>9319.17</v>
      </c>
      <c r="G196" s="57">
        <f>G174+G175+G176+G177</f>
        <v>9199.17</v>
      </c>
      <c r="H196" s="178">
        <f>H174+H175+H176+H177</f>
        <v>5639.23</v>
      </c>
    </row>
    <row r="197" spans="2:8" ht="14.25">
      <c r="B197" s="195"/>
      <c r="C197" s="197" t="s">
        <v>137</v>
      </c>
      <c r="D197" s="57">
        <v>0</v>
      </c>
      <c r="E197" s="57"/>
      <c r="F197" s="57">
        <v>0</v>
      </c>
      <c r="G197" s="57">
        <v>0</v>
      </c>
      <c r="H197" s="178">
        <v>0</v>
      </c>
    </row>
    <row r="198" spans="2:8" ht="19.5" customHeight="1" thickBot="1">
      <c r="B198" s="195"/>
      <c r="C198" s="198" t="s">
        <v>138</v>
      </c>
      <c r="D198" s="74">
        <f>D178</f>
        <v>2555.3</v>
      </c>
      <c r="E198" s="74"/>
      <c r="F198" s="74">
        <f>F178</f>
        <v>2555.3</v>
      </c>
      <c r="G198" s="74">
        <f>G178</f>
        <v>0</v>
      </c>
      <c r="H198" s="199">
        <f>H178</f>
        <v>0</v>
      </c>
    </row>
    <row r="199" spans="2:8" ht="19.5" customHeight="1" thickBot="1">
      <c r="B199" s="200"/>
      <c r="C199" s="201" t="s">
        <v>139</v>
      </c>
      <c r="D199" s="180">
        <f>D163</f>
        <v>2024.57</v>
      </c>
      <c r="E199" s="180"/>
      <c r="F199" s="180">
        <f>F163</f>
        <v>2024.57</v>
      </c>
      <c r="G199" s="180">
        <f>G163</f>
        <v>0</v>
      </c>
      <c r="H199" s="181">
        <f>H163</f>
        <v>0</v>
      </c>
    </row>
    <row r="200" spans="2:8" ht="13.5" thickBot="1">
      <c r="B200" s="202"/>
      <c r="H200" s="205"/>
    </row>
    <row r="201" spans="2:8" ht="15.75" customHeight="1">
      <c r="B201" s="206"/>
      <c r="C201" s="207" t="s">
        <v>140</v>
      </c>
      <c r="D201" s="208">
        <f>D202+D203+D204+D205+D206</f>
        <v>152516.69999999998</v>
      </c>
      <c r="E201" s="208"/>
      <c r="F201" s="208">
        <f>F202+F203+F204+F205+F206</f>
        <v>129419.65000000001</v>
      </c>
      <c r="G201" s="208">
        <f>G202+G203+G204+G205+G206</f>
        <v>62215.399999999994</v>
      </c>
      <c r="H201" s="209">
        <f>H202+H203+H204+H205+H206</f>
        <v>35494.8</v>
      </c>
    </row>
    <row r="202" spans="2:8" ht="15.75" customHeight="1">
      <c r="B202" s="210"/>
      <c r="C202" s="211" t="s">
        <v>31</v>
      </c>
      <c r="D202" s="212">
        <f>D109+D155+D195</f>
        <v>32707.9</v>
      </c>
      <c r="E202" s="212"/>
      <c r="F202" s="212">
        <f aca="true" t="shared" si="1" ref="F202:H203">F109+F155+F195</f>
        <v>21293.350000000002</v>
      </c>
      <c r="G202" s="212">
        <f t="shared" si="1"/>
        <v>10028.66</v>
      </c>
      <c r="H202" s="213">
        <f t="shared" si="1"/>
        <v>7281.05</v>
      </c>
    </row>
    <row r="203" spans="2:8" ht="15.75" customHeight="1">
      <c r="B203" s="210"/>
      <c r="C203" s="214" t="s">
        <v>32</v>
      </c>
      <c r="D203" s="212">
        <f>D110+D156+D196</f>
        <v>42828.32</v>
      </c>
      <c r="E203" s="212"/>
      <c r="F203" s="212">
        <f t="shared" si="1"/>
        <v>33780.060000000005</v>
      </c>
      <c r="G203" s="212">
        <f t="shared" si="1"/>
        <v>9532.39</v>
      </c>
      <c r="H203" s="213">
        <f t="shared" si="1"/>
        <v>18617.77</v>
      </c>
    </row>
    <row r="204" spans="2:8" ht="24" customHeight="1">
      <c r="B204" s="210"/>
      <c r="C204" s="214" t="s">
        <v>33</v>
      </c>
      <c r="D204" s="212">
        <f>D111+D157+D197+0</f>
        <v>8947.71</v>
      </c>
      <c r="E204" s="212"/>
      <c r="F204" s="212">
        <f aca="true" t="shared" si="2" ref="F204:H206">F111+F157+F197+0</f>
        <v>8947.71</v>
      </c>
      <c r="G204" s="212">
        <f t="shared" si="2"/>
        <v>0</v>
      </c>
      <c r="H204" s="213">
        <f t="shared" si="2"/>
        <v>0</v>
      </c>
    </row>
    <row r="205" spans="2:8" ht="25.5" customHeight="1">
      <c r="B205" s="210"/>
      <c r="C205" s="215" t="s">
        <v>34</v>
      </c>
      <c r="D205" s="212">
        <f>D112+D158+D198+0</f>
        <v>65400.19000000001</v>
      </c>
      <c r="E205" s="212"/>
      <c r="F205" s="212">
        <f t="shared" si="2"/>
        <v>62762.29000000001</v>
      </c>
      <c r="G205" s="212">
        <f t="shared" si="2"/>
        <v>42654.35</v>
      </c>
      <c r="H205" s="213">
        <f t="shared" si="2"/>
        <v>9595.98</v>
      </c>
    </row>
    <row r="206" spans="2:8" ht="15.75" customHeight="1" thickBot="1">
      <c r="B206" s="216"/>
      <c r="C206" s="217" t="s">
        <v>35</v>
      </c>
      <c r="D206" s="218">
        <f>D113+D159+D199+0</f>
        <v>2632.58</v>
      </c>
      <c r="E206" s="218"/>
      <c r="F206" s="218">
        <f t="shared" si="2"/>
        <v>2636.24</v>
      </c>
      <c r="G206" s="218">
        <f t="shared" si="2"/>
        <v>0</v>
      </c>
      <c r="H206" s="219">
        <f t="shared" si="2"/>
        <v>0</v>
      </c>
    </row>
    <row r="208" ht="14.25">
      <c r="C208" s="220" t="s">
        <v>141</v>
      </c>
    </row>
    <row r="209" spans="3:4" ht="28.5">
      <c r="C209" s="221" t="s">
        <v>142</v>
      </c>
      <c r="D209" s="222">
        <f>D205+D206</f>
        <v>68032.77</v>
      </c>
    </row>
    <row r="210" spans="3:4" ht="12.75">
      <c r="C210" s="223"/>
      <c r="D210" s="224"/>
    </row>
    <row r="211" spans="3:4" ht="12.75">
      <c r="C211" s="223"/>
      <c r="D211" s="224"/>
    </row>
    <row r="212" spans="3:4" ht="12.75">
      <c r="C212" s="223"/>
      <c r="D212" s="224"/>
    </row>
    <row r="213" spans="3:4" ht="12.75">
      <c r="C213" s="223"/>
      <c r="D213" s="224">
        <f>D202+D203+D204+D205+D206</f>
        <v>152516.69999999998</v>
      </c>
    </row>
  </sheetData>
  <mergeCells count="8">
    <mergeCell ref="B2:D2"/>
    <mergeCell ref="B4:B7"/>
    <mergeCell ref="C4:C7"/>
    <mergeCell ref="D4:D7"/>
    <mergeCell ref="E4:E7"/>
    <mergeCell ref="F4:F7"/>
    <mergeCell ref="G4:G7"/>
    <mergeCell ref="H4:H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pto06</cp:lastModifiedBy>
  <dcterms:created xsi:type="dcterms:W3CDTF">1996-10-08T23:32:33Z</dcterms:created>
  <dcterms:modified xsi:type="dcterms:W3CDTF">2012-06-07T09:45:16Z</dcterms:modified>
  <cp:category/>
  <cp:version/>
  <cp:contentType/>
  <cp:contentStatus/>
</cp:coreProperties>
</file>