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520" windowHeight="11700" activeTab="1"/>
  </bookViews>
  <sheets>
    <sheet name="Диаграмма1" sheetId="1" r:id="rId1"/>
    <sheet name="стр.1_2" sheetId="2" r:id="rId2"/>
  </sheets>
  <definedNames>
    <definedName name="_xlnm.Print_Titles" localSheetId="1">'стр.1_2'!$19:$23</definedName>
    <definedName name="_xlnm.Print_Area" localSheetId="1">'стр.1_2'!$A$1:$Q$75</definedName>
  </definedNames>
  <calcPr fullCalcOnLoad="1"/>
</workbook>
</file>

<file path=xl/sharedStrings.xml><?xml version="1.0" encoding="utf-8"?>
<sst xmlns="http://schemas.openxmlformats.org/spreadsheetml/2006/main" count="513" uniqueCount="193">
  <si>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</si>
  <si>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</si>
  <si>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</si>
  <si>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</si>
  <si>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</si>
  <si>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</si>
  <si>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</si>
  <si>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</si>
  <si>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</si>
  <si>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</si>
  <si>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</si>
  <si>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</si>
  <si>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</si>
  <si>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</si>
  <si>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</si>
  <si>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№ 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</si>
  <si>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</si>
  <si>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</si>
  <si>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наименование</t>
  </si>
  <si>
    <t>всего</t>
  </si>
  <si>
    <t>Объем финансового обеспечения
(тыс. рублей)</t>
  </si>
  <si>
    <t>в том числе</t>
  </si>
  <si>
    <t>на плановый период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</si>
  <si>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</si>
  <si>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Коды</t>
  </si>
  <si>
    <t xml:space="preserve">Дата </t>
  </si>
  <si>
    <t xml:space="preserve">по ОКИО </t>
  </si>
  <si>
    <t xml:space="preserve">ИНН </t>
  </si>
  <si>
    <t xml:space="preserve">по ОКОПФ </t>
  </si>
  <si>
    <t xml:space="preserve">по ОКТМО </t>
  </si>
  <si>
    <t xml:space="preserve">изменения </t>
  </si>
  <si>
    <t>Обоснование внесения изменений</t>
  </si>
  <si>
    <t>Лянторское городское муниципальное унитарное предприятие "Управление тепловодоснабжения и водоотведения"</t>
  </si>
  <si>
    <t>8617028441</t>
  </si>
  <si>
    <t>городское поселение Лянтор</t>
  </si>
  <si>
    <t>628449, Российская Федерация, Тюменская область, Ханты-Мансийский автономный округ - Югра, Сургутский район, г. Лянтор, ул. Магистральная, стр. 14</t>
  </si>
  <si>
    <t>С целью осуществления деятельности  предприятия по своевременному предоставлению  коммунальных услуг и бесперебойного оперативного производства</t>
  </si>
  <si>
    <t>и муниципальных нужд на 2017 финансовый год и на плановый период 2018 и 2019 годов</t>
  </si>
  <si>
    <t>на 
текущий финан-совый год</t>
  </si>
  <si>
    <t>на 
первый год</t>
  </si>
  <si>
    <t>на 
второй год</t>
  </si>
  <si>
    <t>после-дующие годы</t>
  </si>
  <si>
    <t>Поставка запорной арматуры</t>
  </si>
  <si>
    <t>Оказание услуг по сопровождению программных продуктов «1С:Бухгалтерия 7.7» и «1С: Зарплата и управление персоналом 8.2»</t>
  </si>
  <si>
    <t>Поверка, ремонт и калибровка приборов</t>
  </si>
  <si>
    <t>Поставка сульфоугля</t>
  </si>
  <si>
    <t>Оказание услуг по электросвязи</t>
  </si>
  <si>
    <t>Поставка топлива</t>
  </si>
  <si>
    <t xml:space="preserve">Оказание услуг на: отбор и исследование питьевой воды по микробиологическим и радиологическим показателям;  отбор и исследование очищенной сточной воды и природной воды реки Пим по микробиологическим, патогенным и паразитологическим показателям. </t>
  </si>
  <si>
    <t>Оказание услуг по проведению предрейсового медицинского осмотра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</si>
  <si>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</si>
  <si>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>Оказание услуг по ведению аналитического учёта в программном обеспечении № 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 за ЖКУ.</t>
  </si>
  <si>
    <t>15243</t>
  </si>
  <si>
    <t>71826105</t>
  </si>
  <si>
    <t xml:space="preserve">06.11.2009 года </t>
  </si>
  <si>
    <t>Идентификационный код закупки</t>
  </si>
  <si>
    <t>Поставка транформатора на ТП № 35</t>
  </si>
  <si>
    <t>Выполнение работ по прокладке второго ввода на КНС №81, 46, 84, 102, 108.</t>
  </si>
  <si>
    <t>Монтаж ситемы управления котлов № 5,6 котельной № 1</t>
  </si>
  <si>
    <t>Выполнение работ по проведению и спытанию молнезащитного устройства дымовых труб котельных № 1,2,3</t>
  </si>
  <si>
    <t>Поставка электрической энергии и мощности</t>
  </si>
  <si>
    <t>Оказание транспортных услуг</t>
  </si>
  <si>
    <t>Сроки (периодичность) осуществления планируемых закупок</t>
  </si>
  <si>
    <t>Информация о проведении общественного обсуждения закупки (да или нет)</t>
  </si>
  <si>
    <t>Экспертиза промышленной безопасности зданий на ОПО III класса опасности </t>
  </si>
  <si>
    <t>Экспертиза промышленной безопасности дымовых труб </t>
  </si>
  <si>
    <t>1 раз в год</t>
  </si>
  <si>
    <t>нет</t>
  </si>
  <si>
    <t xml:space="preserve">Обеспечение благоприятных условий труда , создание эффективной системы материального-технического и организационного обеспечения деятельности </t>
  </si>
  <si>
    <t>Оказание услуг по проведению экспертизы</t>
  </si>
  <si>
    <t>Выполнение работ по  испытанию измерению электрооборудования и электроустановок объектов</t>
  </si>
  <si>
    <t>Услуги в области электросвязи , оказание услуг подвижной радиотелефонной связи, оказание услуг почтовой связи</t>
  </si>
  <si>
    <t>для предоставления коммунальных услуг и бесперебойного оперативного производства,для умягчения и обессоливания воды в теплоэнергетике и других отраслях</t>
  </si>
  <si>
    <t>для предоставления коммунальных услуг и бесперебойного оперативного производства, для снижения щелочности и солесодержания воды</t>
  </si>
  <si>
    <t>Поставка  - труба стальная; труба стальная ППУ - ПЭ; отвод, оцинкованный ППУ - ПЭ; отвод ППУ-ПЭ; отводы стальные ; комплект изоляции стыков; неподвижная опора оцинкованная ППУ -ПЭ; неподвижная опора ППУ-ПЭ.</t>
  </si>
  <si>
    <t>Поставка ионообменной смолы  КУ- 2-8</t>
  </si>
  <si>
    <t>Поставка  подарков</t>
  </si>
  <si>
    <t>-</t>
  </si>
  <si>
    <t>Товары, работы  или услуги на сумму, не превышающую 100 тыс. руб.</t>
  </si>
  <si>
    <t>Оказание услуг связи по передаче данных</t>
  </si>
  <si>
    <t>Информационное сопровождение Консультант Плюс</t>
  </si>
  <si>
    <t>ежемесячно</t>
  </si>
  <si>
    <t>Срок выполнения работ: 1 кв.(однократно)</t>
  </si>
  <si>
    <t>Срок выполнения работ: I-IV кв.</t>
  </si>
  <si>
    <t>Срок выполнения работ: II кв.(однократно)</t>
  </si>
  <si>
    <t>Срок выполнения работ: I кв.(однократно)</t>
  </si>
  <si>
    <t>один  раз в год</t>
  </si>
  <si>
    <t>Предоставление доступа к сети интернет</t>
  </si>
  <si>
    <t>Капитальный ремонт инженерных сетей тепловодоснабжения</t>
  </si>
  <si>
    <t>Капитальный ремонт котлов и котельного оборудования</t>
  </si>
  <si>
    <t>Ремонт технологического оборудования ВОС</t>
  </si>
  <si>
    <t>Ремонт технологического оборудования КОС, КНС</t>
  </si>
  <si>
    <t>Капитальный ремонт канализационных коллекторов</t>
  </si>
  <si>
    <t>2017г.</t>
  </si>
  <si>
    <t>2018г.</t>
  </si>
  <si>
    <t>Подготовка объектов ЖКК к работе в осенне-зимний период 2016-2017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</si>
  <si>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</si>
  <si>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Управление отключения, распределения, регулирования, сброса, смешивания, фазоразделениядля перекрытия потока среды; для предоставления коммунальных услуг и бесперебойного оперативного производства</t>
  </si>
  <si>
    <t>Обеспечение населения г. Лянтор начислением по коммунальным услугам для оплаты за предоставленные услуги, ведение и обработка аналитического счета комм. услуг.</t>
  </si>
  <si>
    <t>ПИР. Реконструкция ВОС-16000 с устройством станции электрокоагуляционной подготовки воды производительностью до 12000 м3/сут</t>
  </si>
  <si>
    <t>ПИР на реконструкцию КОС- 14000 ( 2-я очередь 7000 м3/сут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</si>
  <si>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Итого по коду БК
</t>
  </si>
  <si>
    <t>Итого объем финансового обеспечения, предусмотренного на заключение контрактов</t>
  </si>
  <si>
    <t>____________________</t>
  </si>
  <si>
    <t>2016г.</t>
  </si>
  <si>
    <t>_______________________</t>
  </si>
  <si>
    <t>м.п.</t>
  </si>
  <si>
    <t>________________________</t>
  </si>
  <si>
    <t>"____" ________________</t>
  </si>
  <si>
    <t xml:space="preserve">     "____" ___________________</t>
  </si>
  <si>
    <t>"____" ______________________ 2016г.</t>
  </si>
  <si>
    <t>Улучшение качества исходной воды для для производства тепловой энергии</t>
  </si>
  <si>
    <t>Поставка концентрата минирального "Галит"</t>
  </si>
  <si>
    <t>Предоставление коммунальных услуг населению г. Лянтор</t>
  </si>
  <si>
    <t xml:space="preserve">Социальное обеспечение  условий труда  работникам ЛГ МУП "УТВиВ" </t>
  </si>
  <si>
    <t>Выявление лиц, которые по медецинским показаниям не могут быть допущены к управлению транспортными средствами, как с позиции обоеспечения безопасности дорожного движения, так и охраны здоровья водителя и пассажиров</t>
  </si>
  <si>
    <t xml:space="preserve">Оказание услуг на исследование  питьевой воды  </t>
  </si>
  <si>
    <t>Осуществление бесперебойной  заправки топливом автотранспорта и спец. техники предприятия</t>
  </si>
  <si>
    <t>Бесперебойное обеспечение необходимым транспортом структурных подразделений предприятия</t>
  </si>
  <si>
    <t>Организация котрольно-пропускного режима, обеспечение сохранности имущества предприятя, недопущение проникновения посторонних лиц на территорию предприятия</t>
  </si>
  <si>
    <t>Оказание услуг по охране территории водоочистных сооружений, котельных №1, №3, АУП ЛГ МУП «УТВиВ»</t>
  </si>
  <si>
    <t>Оказание услуг  по сбору и транспортировки ТКО  жилищного фонда   IV-V класса опасности жилищного фонда г.Лянтор</t>
  </si>
  <si>
    <t>Соблюдение требований санитарных норм и правил, и др. нормативных актов законодательства РФ РФ</t>
  </si>
  <si>
    <t>Оказание услуг  по приему и размещению ТКО   с контенерных точек жилищного фонда  обслуживаемого ЛГ МУП "УТВиВ"</t>
  </si>
  <si>
    <t>Соблюдение мероприятий и условий, предусмотренных в  Министерством  здравохранения РФ</t>
  </si>
  <si>
    <t>Разработка проекта НДС загрязняющих веществ и микроорганизмов поступающих в р. Пим</t>
  </si>
  <si>
    <t>Осуществления деятельности  предприятия по своевременному своевременному выявлению загрязняющих веществ  в  р. Пим</t>
  </si>
  <si>
    <t xml:space="preserve">Оказание услуг  
по проведению аудита финансово-хозяйственной деятельности
ЛГ МУП «УТВиВ» за 2016 год.
</t>
  </si>
  <si>
    <t>Независимая проверка бухгалтерской (финансовой) отчетности аудируемого лица в целях выражения мнения о достоверности такой отчетности. Для целей настоящего Федерального закона под бухгалтерской (финансовой) отчетностью аудируемого лица понимается отчетность (или ее часть), предусмотренная Федеральным законом от 6 декабря 2011 года № 402-ФЗ "О бухгалтерском учете" или изданными в соответствии с ним иными нормативными правовыми актами, аналогичная по составу отчетность (или ее часть), предусмотренная другими федеральными законами или изданными в соответствии с ними иными нормативными правовыми актами, а также иная финансовая информация.</t>
  </si>
  <si>
    <r>
      <t xml:space="preserve">18 38617028441861701001 </t>
    </r>
    <r>
      <rPr>
        <b/>
        <u val="single"/>
        <sz val="12"/>
        <rFont val="Times New Roman"/>
        <family val="1"/>
      </rPr>
      <t>0015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3811</t>
    </r>
  </si>
  <si>
    <r>
      <t xml:space="preserve">18 38617028441861701001 </t>
    </r>
    <r>
      <rPr>
        <b/>
        <u val="single"/>
        <sz val="12"/>
        <rFont val="Times New Roman"/>
        <family val="1"/>
      </rPr>
      <t>0016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3811</t>
    </r>
  </si>
  <si>
    <r>
      <t xml:space="preserve">17 38617028441861701001 </t>
    </r>
    <r>
      <rPr>
        <b/>
        <u val="single"/>
        <sz val="12"/>
        <rFont val="Times New Roman"/>
        <family val="1"/>
      </rPr>
      <t>0018 7120</t>
    </r>
  </si>
  <si>
    <r>
      <t xml:space="preserve">17 38617028441861701001 </t>
    </r>
    <r>
      <rPr>
        <b/>
        <u val="single"/>
        <sz val="12"/>
        <rFont val="Times New Roman"/>
        <family val="1"/>
      </rPr>
      <t>0019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8010</t>
    </r>
  </si>
  <si>
    <r>
      <t xml:space="preserve">17 38617028441861701001 </t>
    </r>
    <r>
      <rPr>
        <b/>
        <u val="single"/>
        <sz val="12"/>
        <rFont val="Times New Roman"/>
        <family val="1"/>
      </rPr>
      <t>0020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7120</t>
    </r>
  </si>
  <si>
    <r>
      <t xml:space="preserve">17 38617028441861701001 </t>
    </r>
    <r>
      <rPr>
        <b/>
        <u val="single"/>
        <sz val="12"/>
        <rFont val="Times New Roman"/>
        <family val="1"/>
      </rPr>
      <t>0021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7112</t>
    </r>
  </si>
  <si>
    <r>
      <t xml:space="preserve">17 38617028441861701001 </t>
    </r>
    <r>
      <rPr>
        <b/>
        <u val="single"/>
        <sz val="12"/>
        <rFont val="Times New Roman"/>
        <family val="1"/>
      </rPr>
      <t>0022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8690</t>
    </r>
  </si>
  <si>
    <r>
      <t xml:space="preserve">17 38617028441861701001 </t>
    </r>
    <r>
      <rPr>
        <b/>
        <u val="single"/>
        <sz val="12"/>
        <rFont val="Times New Roman"/>
        <family val="1"/>
      </rPr>
      <t>0023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6311</t>
    </r>
  </si>
  <si>
    <r>
      <t xml:space="preserve">17 38617028441861701001 </t>
    </r>
    <r>
      <rPr>
        <b/>
        <u val="single"/>
        <sz val="12"/>
        <rFont val="Times New Roman"/>
        <family val="1"/>
      </rPr>
      <t>0024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7112</t>
    </r>
  </si>
  <si>
    <r>
      <t>17 38617028441861701001</t>
    </r>
    <r>
      <rPr>
        <b/>
        <u val="single"/>
        <sz val="12"/>
        <rFont val="Times New Roman"/>
        <family val="1"/>
      </rPr>
      <t xml:space="preserve"> 0025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6311</t>
    </r>
  </si>
  <si>
    <r>
      <t>17  38617028441861701001</t>
    </r>
    <r>
      <rPr>
        <b/>
        <u val="single"/>
        <sz val="12"/>
        <rFont val="Times New Roman"/>
        <family val="1"/>
      </rPr>
      <t xml:space="preserve"> 0026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6920</t>
    </r>
  </si>
  <si>
    <r>
      <t xml:space="preserve">18 38617028441861701001 </t>
    </r>
    <r>
      <rPr>
        <b/>
        <u val="single"/>
        <sz val="12"/>
        <rFont val="Times New Roman"/>
        <family val="1"/>
      </rPr>
      <t>0027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6110</t>
    </r>
  </si>
  <si>
    <r>
      <t xml:space="preserve">18 38617028441861701001 </t>
    </r>
    <r>
      <rPr>
        <b/>
        <u val="single"/>
        <sz val="12"/>
        <rFont val="Times New Roman"/>
        <family val="1"/>
      </rPr>
      <t>0028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6110</t>
    </r>
  </si>
  <si>
    <t>1 раз в квартал</t>
  </si>
  <si>
    <t xml:space="preserve">Поставка насосов ТВС ЦТП № 5, насосов ГВС и преобразователей частоты ЦТП № 5 </t>
  </si>
  <si>
    <r>
      <t xml:space="preserve">17 38617028441861701001 </t>
    </r>
    <r>
      <rPr>
        <b/>
        <u val="single"/>
        <sz val="12"/>
        <rFont val="Times New Roman"/>
        <family val="1"/>
      </rPr>
      <t>0029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2813</t>
    </r>
  </si>
  <si>
    <r>
      <t xml:space="preserve">17 38617028441861701001 </t>
    </r>
    <r>
      <rPr>
        <b/>
        <u val="single"/>
        <sz val="12"/>
        <rFont val="Times New Roman"/>
        <family val="1"/>
      </rPr>
      <t>0030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2711</t>
    </r>
  </si>
  <si>
    <r>
      <t>17 38617028441861701001</t>
    </r>
    <r>
      <rPr>
        <b/>
        <u val="single"/>
        <sz val="12"/>
        <rFont val="Times New Roman"/>
        <family val="1"/>
      </rPr>
      <t xml:space="preserve"> 0031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4221</t>
    </r>
  </si>
  <si>
    <r>
      <t xml:space="preserve">17 38617028441861701001 </t>
    </r>
    <r>
      <rPr>
        <b/>
        <u val="single"/>
        <sz val="12"/>
        <rFont val="Times New Roman"/>
        <family val="1"/>
      </rPr>
      <t>0032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3312</t>
    </r>
  </si>
  <si>
    <r>
      <t xml:space="preserve">17 38617028441861701001 </t>
    </r>
    <r>
      <rPr>
        <b/>
        <u val="single"/>
        <sz val="12"/>
        <rFont val="Times New Roman"/>
        <family val="1"/>
      </rPr>
      <t>0033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3320</t>
    </r>
  </si>
  <si>
    <r>
      <t xml:space="preserve">17 38617028441861701001 </t>
    </r>
    <r>
      <rPr>
        <b/>
        <u val="single"/>
        <sz val="12"/>
        <rFont val="Times New Roman"/>
        <family val="1"/>
      </rPr>
      <t>0034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3320</t>
    </r>
  </si>
  <si>
    <r>
      <t xml:space="preserve">17 38617028441861701001 </t>
    </r>
    <r>
      <rPr>
        <b/>
        <u val="single"/>
        <sz val="12"/>
        <rFont val="Times New Roman"/>
        <family val="1"/>
      </rPr>
      <t>0035 3320</t>
    </r>
  </si>
  <si>
    <r>
      <t xml:space="preserve">17 38617028441861701001 </t>
    </r>
    <r>
      <rPr>
        <b/>
        <u val="single"/>
        <sz val="12"/>
        <rFont val="Times New Roman"/>
        <family val="1"/>
      </rPr>
      <t>0036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3514</t>
    </r>
  </si>
  <si>
    <r>
      <t xml:space="preserve">18 38617028441861701001 </t>
    </r>
    <r>
      <rPr>
        <b/>
        <u val="single"/>
        <sz val="12"/>
        <rFont val="Times New Roman"/>
        <family val="1"/>
      </rPr>
      <t>0037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7222</t>
    </r>
  </si>
  <si>
    <r>
      <t xml:space="preserve">17 38617028441861701001 </t>
    </r>
    <r>
      <rPr>
        <b/>
        <u val="single"/>
        <sz val="12"/>
        <rFont val="Times New Roman"/>
        <family val="1"/>
      </rPr>
      <t>0038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4221</t>
    </r>
  </si>
  <si>
    <r>
      <t xml:space="preserve">17 38617028441861701001 </t>
    </r>
    <r>
      <rPr>
        <b/>
        <u val="single"/>
        <sz val="12"/>
        <rFont val="Times New Roman"/>
        <family val="1"/>
      </rPr>
      <t>0039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4221</t>
    </r>
  </si>
  <si>
    <r>
      <t xml:space="preserve">17 38617028441861701001 </t>
    </r>
    <r>
      <rPr>
        <b/>
        <u val="single"/>
        <sz val="12"/>
        <rFont val="Times New Roman"/>
        <family val="1"/>
      </rPr>
      <t>0040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4221</t>
    </r>
  </si>
  <si>
    <r>
      <t xml:space="preserve">17 38617028441861701001 </t>
    </r>
    <r>
      <rPr>
        <b/>
        <u val="single"/>
        <sz val="12"/>
        <rFont val="Times New Roman"/>
        <family val="1"/>
      </rPr>
      <t>0041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4322</t>
    </r>
  </si>
  <si>
    <r>
      <t xml:space="preserve">18 38617028441861701001 </t>
    </r>
    <r>
      <rPr>
        <b/>
        <u val="single"/>
        <sz val="12"/>
        <rFont val="Times New Roman"/>
        <family val="1"/>
      </rPr>
      <t>0042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4221</t>
    </r>
  </si>
  <si>
    <r>
      <t xml:space="preserve">17  38617028441861701001 </t>
    </r>
    <r>
      <rPr>
        <b/>
        <u val="single"/>
        <sz val="12"/>
        <rFont val="Times New Roman"/>
        <family val="1"/>
      </rPr>
      <t>0043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4322</t>
    </r>
  </si>
  <si>
    <r>
      <t xml:space="preserve">18 38617028441861701001 </t>
    </r>
    <r>
      <rPr>
        <b/>
        <u val="single"/>
        <sz val="12"/>
        <rFont val="Times New Roman"/>
        <family val="1"/>
      </rPr>
      <t>0044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7120</t>
    </r>
  </si>
  <si>
    <r>
      <t xml:space="preserve">18 38617028441861701001 </t>
    </r>
    <r>
      <rPr>
        <b/>
        <u val="single"/>
        <sz val="12"/>
        <rFont val="Times New Roman"/>
        <family val="1"/>
      </rPr>
      <t>0045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4322</t>
    </r>
  </si>
  <si>
    <r>
      <t xml:space="preserve">19 38617028441861701001 </t>
    </r>
    <r>
      <rPr>
        <b/>
        <u val="single"/>
        <sz val="12"/>
        <rFont val="Times New Roman"/>
        <family val="1"/>
      </rPr>
      <t>0046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4322</t>
    </r>
  </si>
  <si>
    <r>
      <t xml:space="preserve">17 38617028441861701001 </t>
    </r>
    <r>
      <rPr>
        <b/>
        <u val="single"/>
        <sz val="12"/>
        <rFont val="Times New Roman"/>
        <family val="1"/>
      </rPr>
      <t>0047</t>
    </r>
    <r>
      <rPr>
        <b/>
        <sz val="12"/>
        <rFont val="Times New Roman"/>
        <family val="1"/>
      </rPr>
      <t xml:space="preserve"> </t>
    </r>
  </si>
  <si>
    <t>Поставка и монтаж (установка)  технологического  оборудования ЦТП, ИТП</t>
  </si>
  <si>
    <r>
      <t xml:space="preserve">17 38617028441861701001 </t>
    </r>
    <r>
      <rPr>
        <b/>
        <u val="single"/>
        <sz val="12"/>
        <rFont val="Times New Roman"/>
        <family val="1"/>
      </rPr>
      <t>0017 4931</t>
    </r>
  </si>
  <si>
    <t>ожидаемый результат реализации мероприятия государственной (муниципальной) программы **</t>
  </si>
  <si>
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                                                                                                                                                      </t>
  </si>
  <si>
    <t xml:space="preserve">коммерческая организация      </t>
  </si>
  <si>
    <t>0</t>
  </si>
  <si>
    <t>1738617028441861701001000700020590</t>
  </si>
  <si>
    <t>173861702844186170100100080000893000</t>
  </si>
  <si>
    <t>1738617028441861701001000900005200</t>
  </si>
  <si>
    <t>1738617028441861701001001000028140</t>
  </si>
  <si>
    <t xml:space="preserve"> 173861702844186170100100120001082</t>
  </si>
  <si>
    <t>173861702844186170100100110002420</t>
  </si>
  <si>
    <t>173861702844186170100100130001920</t>
  </si>
  <si>
    <t>173861702844186170100100140008610</t>
  </si>
  <si>
    <t>Оказание услуг по проведению профилактического медицинского осмотра  работников ЛГ МУП "УТВиВ" 2017 года</t>
  </si>
  <si>
    <t>173861702844186170100100010000891</t>
  </si>
  <si>
    <t>Срок осуществления закупки  с 31.03.2017г. по 31.05.2017г.  и   01.10.2017  по  31.12.2017г. Два  раза  в  год.</t>
  </si>
  <si>
    <t>Осуществление бесперебойной работы насосного оборудования</t>
  </si>
  <si>
    <t>Поставка муфты в сборе (Две полумуфты+резиновые вставки) (Kit, Coupling Spacer H200 D48/L180/D75), Grundfos</t>
  </si>
  <si>
    <t>173861702844186170100100020002813</t>
  </si>
  <si>
    <t>Срок осуществления закупки  с 20.03.2017г. по 3107.2017г. Один  раз в  год.</t>
  </si>
  <si>
    <t>Поставка ионообменной смолы КУ-2-8 (Na -форма)</t>
  </si>
  <si>
    <t>Умягчение и обессоливание воды в теплоэнергетике и других отраслях</t>
  </si>
  <si>
    <t>173861702844186170100100030000899</t>
  </si>
  <si>
    <t>Срок осуществления закупки  с 13.03.2017г. по 31.05.2017г. Один  раз в  год.</t>
  </si>
  <si>
    <t>Улучшение качества исходной воды для нужд водоснабжения г. Лянтор</t>
  </si>
  <si>
    <t>Поставка активированного кокосового угля КАУСОРБ 212</t>
  </si>
  <si>
    <t>173861702844186170100100040002014</t>
  </si>
  <si>
    <t xml:space="preserve">Непрограммное направление согласно р.3 Устава предприятия - Цель осуществления деятельности Лянторского городского муниципального унитарного предприятия "Управление тепловодоснабжения и водоотведения". </t>
  </si>
  <si>
    <t>План закупок товаров, работ, услуг для обеспечения нужд субъектов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</si>
</sst>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419]mmmm\ yy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justify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33" borderId="13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24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0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'стр.1_2'!$H$24:$H$24</c:f>
              <c:numCache>
                <c:ptCount val="1"/>
                <c:pt idx="0">
                  <c:v>564.96372</c:v>
                </c:pt>
              </c:numCache>
            </c:numRef>
          </c:val>
        </c:ser>
        <c:axId val="3751948"/>
        <c:axId val="33767533"/>
      </c:barChart>
      <c:catAx>
        <c:axId val="375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67533"/>
        <c:crosses val="autoZero"/>
        <c:auto val="1"/>
        <c:lblOffset val="100"/>
        <c:tickLblSkip val="1"/>
        <c:noMultiLvlLbl val="0"/>
      </c:catAx>
      <c:valAx>
        <c:axId val="33767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82"/>
          <c:w val="0.0477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Chart 1"/>
        <xdr:cNvGraphicFramePr/>
      </xdr:nvGraphicFramePr>
      <xdr:xfrm>
        <a:off x="0" y="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82"/>
  <sheetViews>
    <sheetView showRowColHeaders="0" tabSelected="1" view="pageBreakPreview" zoomScale="63" zoomScaleSheetLayoutView="63" zoomScalePageLayoutView="0" workbookViewId="0" topLeftCell="A25">
      <selection activeCell="E25" sqref="E25"/>
    </sheetView>
  </sheetViews>
  <sheetFormatPr defaultColWidth="9.00390625" defaultRowHeight="12.75"/>
  <cols>
    <col min="1" max="1" width="7.25390625" style="74" customWidth="1"/>
    <col min="2" max="2" width="14.75390625" style="74" customWidth="1"/>
    <col min="3" max="3" width="37.125" style="7" customWidth="1"/>
    <col min="4" max="4" width="37.25390625" style="7" customWidth="1"/>
    <col min="5" max="5" width="40.00390625" style="75" customWidth="1"/>
    <col min="6" max="6" width="16.875" style="7" customWidth="1"/>
    <col min="7" max="7" width="15.25390625" style="53" customWidth="1"/>
    <col min="8" max="8" width="15.00390625" style="53" customWidth="1"/>
    <col min="9" max="9" width="13.875" style="7" customWidth="1"/>
    <col min="10" max="10" width="13.625" style="7" customWidth="1"/>
    <col min="11" max="11" width="13.375" style="7" customWidth="1"/>
    <col min="12" max="12" width="24.25390625" style="7" customWidth="1"/>
    <col min="13" max="13" width="9.875" style="7" customWidth="1"/>
    <col min="14" max="14" width="6.75390625" style="7" customWidth="1"/>
    <col min="15" max="15" width="3.375" style="7" customWidth="1"/>
    <col min="16" max="16" width="9.625" style="7" customWidth="1"/>
    <col min="17" max="17" width="13.625" style="7" customWidth="1"/>
    <col min="18" max="16384" width="9.125" style="7" customWidth="1"/>
  </cols>
  <sheetData>
    <row r="1" spans="1:18" ht="11.25" customHeight="1">
      <c r="A1" s="1"/>
      <c r="B1" s="1"/>
      <c r="C1" s="2"/>
      <c r="D1" s="2"/>
      <c r="E1" s="3"/>
      <c r="F1" s="2"/>
      <c r="G1" s="4"/>
      <c r="H1" s="4"/>
      <c r="I1" s="2"/>
      <c r="J1" s="2"/>
      <c r="K1" s="2"/>
      <c r="L1" s="2"/>
      <c r="M1" s="2"/>
      <c r="N1" s="2"/>
      <c r="O1" s="2"/>
      <c r="P1" s="2"/>
      <c r="Q1" s="5"/>
      <c r="R1" s="6"/>
    </row>
    <row r="2" spans="1:18" ht="11.25" customHeight="1">
      <c r="A2" s="1"/>
      <c r="B2" s="1"/>
      <c r="C2" s="2"/>
      <c r="D2" s="2"/>
      <c r="E2" s="3"/>
      <c r="F2" s="2"/>
      <c r="G2" s="4"/>
      <c r="H2" s="4"/>
      <c r="I2" s="2"/>
      <c r="J2" s="2"/>
      <c r="K2" s="2"/>
      <c r="L2" s="2"/>
      <c r="M2" s="2"/>
      <c r="N2" s="2"/>
      <c r="O2" s="2"/>
      <c r="P2" s="2"/>
      <c r="Q2" s="5"/>
      <c r="R2" s="6"/>
    </row>
    <row r="3" spans="1:18" ht="11.25" customHeight="1">
      <c r="A3" s="1"/>
      <c r="B3" s="1"/>
      <c r="C3" s="2"/>
      <c r="D3" s="2"/>
      <c r="E3" s="3"/>
      <c r="F3" s="2"/>
      <c r="G3" s="4"/>
      <c r="H3" s="4"/>
      <c r="I3" s="2"/>
      <c r="J3" s="2"/>
      <c r="K3" s="2"/>
      <c r="L3" s="2"/>
      <c r="M3" s="2"/>
      <c r="N3" s="2"/>
      <c r="O3" s="2"/>
      <c r="P3" s="2"/>
      <c r="Q3" s="5"/>
      <c r="R3" s="6"/>
    </row>
    <row r="4" spans="1:18" ht="15.75" customHeight="1">
      <c r="A4" s="1"/>
      <c r="B4" s="1"/>
      <c r="C4" s="2"/>
      <c r="D4" s="2"/>
      <c r="E4" s="3"/>
      <c r="F4" s="2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ht="15.75">
      <c r="A5" s="109" t="s">
        <v>192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6"/>
    </row>
    <row r="6" spans="1:18" ht="15.75">
      <c r="A6" s="109" t="s">
        <v>37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6"/>
    </row>
    <row r="7" spans="1:18" ht="18" customHeight="1">
      <c r="A7" s="1"/>
      <c r="B7" s="1"/>
      <c r="C7" s="2"/>
      <c r="D7" s="2"/>
      <c r="E7" s="3"/>
      <c r="F7" s="2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ht="18" customHeight="1">
      <c r="A8" s="1"/>
      <c r="B8" s="1"/>
      <c r="C8" s="2"/>
      <c r="D8" s="2"/>
      <c r="E8" s="3"/>
      <c r="F8" s="2"/>
      <c r="G8" s="4"/>
      <c r="H8" s="4"/>
      <c r="I8" s="2"/>
      <c r="J8" s="2"/>
      <c r="K8" s="2"/>
      <c r="M8" s="110" t="s">
        <v>24</v>
      </c>
      <c r="N8" s="110"/>
      <c r="O8" s="110"/>
      <c r="P8" s="110"/>
      <c r="Q8" s="2"/>
      <c r="R8" s="6"/>
    </row>
    <row r="9" spans="1:18" ht="15" customHeight="1">
      <c r="A9" s="1"/>
      <c r="B9" s="1"/>
      <c r="C9" s="2"/>
      <c r="D9" s="2"/>
      <c r="E9" s="3"/>
      <c r="F9" s="2"/>
      <c r="G9" s="4"/>
      <c r="H9" s="4"/>
      <c r="I9" s="2"/>
      <c r="J9" s="2"/>
      <c r="K9" s="2"/>
      <c r="L9" s="10" t="s">
        <v>25</v>
      </c>
      <c r="M9" s="110" t="s">
        <v>54</v>
      </c>
      <c r="N9" s="110"/>
      <c r="O9" s="110"/>
      <c r="P9" s="110"/>
      <c r="Q9" s="2"/>
      <c r="R9" s="6"/>
    </row>
    <row r="10" spans="1:18" ht="15" customHeight="1">
      <c r="A10" s="128" t="s">
        <v>166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0" t="s">
        <v>26</v>
      </c>
      <c r="M10" s="110" t="s">
        <v>67</v>
      </c>
      <c r="N10" s="110"/>
      <c r="O10" s="110"/>
      <c r="P10" s="110"/>
      <c r="Q10" s="2"/>
      <c r="R10" s="6"/>
    </row>
    <row r="11" spans="1:18" ht="54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0" t="s">
        <v>27</v>
      </c>
      <c r="M11" s="110" t="s">
        <v>33</v>
      </c>
      <c r="N11" s="110"/>
      <c r="O11" s="110"/>
      <c r="P11" s="110"/>
      <c r="Q11" s="2"/>
      <c r="R11" s="6"/>
    </row>
    <row r="12" spans="1:18" ht="51.75" customHeight="1">
      <c r="A12" s="82" t="s">
        <v>32</v>
      </c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77"/>
      <c r="M12" s="85"/>
      <c r="N12" s="86"/>
      <c r="O12" s="86"/>
      <c r="P12" s="87"/>
      <c r="Q12" s="2"/>
      <c r="R12" s="6"/>
    </row>
    <row r="13" spans="1:18" s="14" customFormat="1" ht="40.5" customHeight="1">
      <c r="A13" s="128" t="s">
        <v>167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1" t="s">
        <v>28</v>
      </c>
      <c r="M13" s="110" t="s">
        <v>52</v>
      </c>
      <c r="N13" s="110"/>
      <c r="O13" s="110"/>
      <c r="P13" s="110"/>
      <c r="Q13" s="12"/>
      <c r="R13" s="13"/>
    </row>
    <row r="14" spans="1:18" s="14" customFormat="1" ht="35.25" customHeight="1">
      <c r="A14" s="123" t="s">
        <v>34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1" t="s">
        <v>29</v>
      </c>
      <c r="M14" s="110" t="s">
        <v>53</v>
      </c>
      <c r="N14" s="110"/>
      <c r="O14" s="110"/>
      <c r="P14" s="110"/>
      <c r="Q14" s="12"/>
      <c r="R14" s="13"/>
    </row>
    <row r="15" spans="1:18" ht="41.25" customHeight="1">
      <c r="A15" s="127" t="s">
        <v>35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1" t="s">
        <v>30</v>
      </c>
      <c r="M15" s="110" t="s">
        <v>168</v>
      </c>
      <c r="N15" s="110"/>
      <c r="O15" s="110"/>
      <c r="P15" s="110"/>
      <c r="Q15" s="2"/>
      <c r="R15" s="6"/>
    </row>
    <row r="16" spans="1:18" ht="29.25" customHeight="1">
      <c r="A16" s="125"/>
      <c r="B16" s="125"/>
      <c r="C16" s="125"/>
      <c r="D16" s="125"/>
      <c r="E16" s="125"/>
      <c r="F16" s="125"/>
      <c r="G16" s="125"/>
      <c r="H16" s="125"/>
      <c r="I16" s="126"/>
      <c r="J16" s="126"/>
      <c r="K16" s="126"/>
      <c r="L16" s="2"/>
      <c r="M16" s="2"/>
      <c r="N16" s="2"/>
      <c r="O16" s="2"/>
      <c r="P16" s="2"/>
      <c r="Q16" s="2"/>
      <c r="R16" s="6"/>
    </row>
    <row r="17" spans="1:18" ht="18" customHeight="1">
      <c r="A17" s="1"/>
      <c r="B17" s="1"/>
      <c r="C17" s="2"/>
      <c r="D17" s="2"/>
      <c r="E17" s="3"/>
      <c r="F17" s="2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6"/>
    </row>
    <row r="18" spans="1:18" ht="18" customHeight="1">
      <c r="A18" s="1"/>
      <c r="B18" s="1"/>
      <c r="C18" s="2"/>
      <c r="D18" s="2"/>
      <c r="E18" s="3"/>
      <c r="F18" s="2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6"/>
    </row>
    <row r="19" spans="1:17" ht="39.75" customHeight="1">
      <c r="A19" s="112" t="s">
        <v>15</v>
      </c>
      <c r="B19" s="112" t="s">
        <v>55</v>
      </c>
      <c r="C19" s="113" t="s">
        <v>16</v>
      </c>
      <c r="D19" s="114"/>
      <c r="E19" s="93" t="s">
        <v>18</v>
      </c>
      <c r="F19" s="95" t="s">
        <v>96</v>
      </c>
      <c r="G19" s="117" t="s">
        <v>20</v>
      </c>
      <c r="H19" s="118"/>
      <c r="I19" s="118"/>
      <c r="J19" s="118"/>
      <c r="K19" s="119"/>
      <c r="L19" s="120" t="s">
        <v>62</v>
      </c>
      <c r="M19" s="111" t="s">
        <v>23</v>
      </c>
      <c r="N19" s="111"/>
      <c r="O19" s="111" t="s">
        <v>63</v>
      </c>
      <c r="P19" s="111"/>
      <c r="Q19" s="111" t="s">
        <v>31</v>
      </c>
    </row>
    <row r="20" spans="1:17" ht="15" customHeight="1">
      <c r="A20" s="112"/>
      <c r="B20" s="112"/>
      <c r="C20" s="115"/>
      <c r="D20" s="116"/>
      <c r="E20" s="94"/>
      <c r="F20" s="96"/>
      <c r="G20" s="111" t="s">
        <v>19</v>
      </c>
      <c r="H20" s="117" t="s">
        <v>21</v>
      </c>
      <c r="I20" s="118"/>
      <c r="J20" s="118"/>
      <c r="K20" s="119"/>
      <c r="L20" s="121"/>
      <c r="M20" s="111"/>
      <c r="N20" s="111"/>
      <c r="O20" s="111"/>
      <c r="P20" s="111"/>
      <c r="Q20" s="111"/>
    </row>
    <row r="21" spans="1:17" ht="32.25" customHeight="1">
      <c r="A21" s="112"/>
      <c r="B21" s="112"/>
      <c r="C21" s="111" t="s">
        <v>17</v>
      </c>
      <c r="D21" s="111" t="s">
        <v>165</v>
      </c>
      <c r="E21" s="94"/>
      <c r="F21" s="96"/>
      <c r="G21" s="111"/>
      <c r="H21" s="111" t="s">
        <v>38</v>
      </c>
      <c r="I21" s="111" t="s">
        <v>22</v>
      </c>
      <c r="J21" s="111"/>
      <c r="K21" s="111" t="s">
        <v>41</v>
      </c>
      <c r="L21" s="121"/>
      <c r="M21" s="111"/>
      <c r="N21" s="111"/>
      <c r="O21" s="111"/>
      <c r="P21" s="111"/>
      <c r="Q21" s="111"/>
    </row>
    <row r="22" spans="1:17" ht="198.75" customHeight="1">
      <c r="A22" s="112"/>
      <c r="B22" s="112"/>
      <c r="C22" s="111"/>
      <c r="D22" s="111"/>
      <c r="E22" s="94"/>
      <c r="F22" s="97"/>
      <c r="G22" s="111"/>
      <c r="H22" s="111"/>
      <c r="I22" s="81" t="s">
        <v>39</v>
      </c>
      <c r="J22" s="81" t="s">
        <v>40</v>
      </c>
      <c r="K22" s="111"/>
      <c r="L22" s="122"/>
      <c r="M22" s="111"/>
      <c r="N22" s="111"/>
      <c r="O22" s="111"/>
      <c r="P22" s="111"/>
      <c r="Q22" s="111"/>
    </row>
    <row r="23" spans="1:17" ht="27.75" customHeight="1">
      <c r="A23" s="17" t="s">
        <v>0</v>
      </c>
      <c r="B23" s="18" t="s">
        <v>1</v>
      </c>
      <c r="C23" s="18" t="s">
        <v>2</v>
      </c>
      <c r="D23" s="18" t="s">
        <v>3</v>
      </c>
      <c r="E23" s="18" t="s">
        <v>4</v>
      </c>
      <c r="F23" s="18" t="s">
        <v>5</v>
      </c>
      <c r="G23" s="9" t="s">
        <v>6</v>
      </c>
      <c r="H23" s="9" t="s">
        <v>7</v>
      </c>
      <c r="I23" s="9" t="s">
        <v>8</v>
      </c>
      <c r="J23" s="9" t="s">
        <v>9</v>
      </c>
      <c r="K23" s="9" t="s">
        <v>10</v>
      </c>
      <c r="L23" s="9" t="s">
        <v>11</v>
      </c>
      <c r="M23" s="110" t="s">
        <v>12</v>
      </c>
      <c r="N23" s="110"/>
      <c r="O23" s="110" t="s">
        <v>13</v>
      </c>
      <c r="P23" s="110"/>
      <c r="Q23" s="9" t="s">
        <v>14</v>
      </c>
    </row>
    <row r="24" spans="1:17" s="23" customFormat="1" ht="255" customHeight="1">
      <c r="A24" s="80">
        <v>1</v>
      </c>
      <c r="B24" s="76" t="s">
        <v>178</v>
      </c>
      <c r="C24" s="16" t="s">
        <v>191</v>
      </c>
      <c r="D24" s="16" t="s">
        <v>111</v>
      </c>
      <c r="E24" s="29" t="s">
        <v>112</v>
      </c>
      <c r="F24" s="26" t="s">
        <v>93</v>
      </c>
      <c r="G24" s="28">
        <v>564963.72</v>
      </c>
      <c r="H24" s="28">
        <f>564963.72/1000</f>
        <v>564.96372</v>
      </c>
      <c r="I24" s="21"/>
      <c r="J24" s="21"/>
      <c r="K24" s="21" t="s">
        <v>77</v>
      </c>
      <c r="L24" s="22" t="s">
        <v>179</v>
      </c>
      <c r="M24" s="88" t="s">
        <v>77</v>
      </c>
      <c r="N24" s="88"/>
      <c r="O24" s="88" t="s">
        <v>67</v>
      </c>
      <c r="P24" s="88"/>
      <c r="Q24" s="16" t="s">
        <v>77</v>
      </c>
    </row>
    <row r="25" spans="1:17" s="23" customFormat="1" ht="255" customHeight="1">
      <c r="A25" s="80">
        <v>2</v>
      </c>
      <c r="B25" s="76" t="s">
        <v>182</v>
      </c>
      <c r="C25" s="16" t="s">
        <v>191</v>
      </c>
      <c r="D25" s="16" t="s">
        <v>180</v>
      </c>
      <c r="E25" s="29" t="s">
        <v>181</v>
      </c>
      <c r="F25" s="26" t="s">
        <v>93</v>
      </c>
      <c r="G25" s="28">
        <v>560007.43</v>
      </c>
      <c r="H25" s="28">
        <f>560007.43/1000</f>
        <v>560.00743</v>
      </c>
      <c r="I25" s="21"/>
      <c r="J25" s="21"/>
      <c r="K25" s="21"/>
      <c r="L25" s="22" t="s">
        <v>183</v>
      </c>
      <c r="M25" s="88" t="s">
        <v>77</v>
      </c>
      <c r="N25" s="88"/>
      <c r="O25" s="88" t="s">
        <v>67</v>
      </c>
      <c r="P25" s="88"/>
      <c r="Q25" s="16" t="s">
        <v>77</v>
      </c>
    </row>
    <row r="26" spans="1:17" s="23" customFormat="1" ht="221.25" customHeight="1">
      <c r="A26" s="80">
        <v>3</v>
      </c>
      <c r="B26" s="76" t="s">
        <v>186</v>
      </c>
      <c r="C26" s="16" t="s">
        <v>191</v>
      </c>
      <c r="D26" s="16" t="s">
        <v>185</v>
      </c>
      <c r="E26" s="16" t="s">
        <v>184</v>
      </c>
      <c r="F26" s="26" t="s">
        <v>93</v>
      </c>
      <c r="G26" s="28">
        <v>933333.33</v>
      </c>
      <c r="H26" s="28">
        <f>933333.33/1000</f>
        <v>933.3333299999999</v>
      </c>
      <c r="I26" s="21"/>
      <c r="J26" s="21"/>
      <c r="K26" s="21" t="s">
        <v>77</v>
      </c>
      <c r="L26" s="22" t="s">
        <v>187</v>
      </c>
      <c r="M26" s="88" t="s">
        <v>77</v>
      </c>
      <c r="N26" s="88"/>
      <c r="O26" s="107" t="s">
        <v>67</v>
      </c>
      <c r="P26" s="108"/>
      <c r="Q26" s="16" t="s">
        <v>77</v>
      </c>
    </row>
    <row r="27" spans="1:17" s="23" customFormat="1" ht="240.75" customHeight="1">
      <c r="A27" s="80">
        <v>4</v>
      </c>
      <c r="B27" s="76" t="s">
        <v>190</v>
      </c>
      <c r="C27" s="16" t="s">
        <v>191</v>
      </c>
      <c r="D27" s="16" t="s">
        <v>188</v>
      </c>
      <c r="E27" s="16" t="s">
        <v>189</v>
      </c>
      <c r="F27" s="26" t="s">
        <v>93</v>
      </c>
      <c r="G27" s="28">
        <v>612800</v>
      </c>
      <c r="H27" s="28">
        <f>612800/1000</f>
        <v>612.8</v>
      </c>
      <c r="I27" s="21"/>
      <c r="J27" s="21"/>
      <c r="K27" s="21" t="s">
        <v>77</v>
      </c>
      <c r="L27" s="22" t="s">
        <v>187</v>
      </c>
      <c r="M27" s="88" t="s">
        <v>77</v>
      </c>
      <c r="N27" s="88"/>
      <c r="O27" s="88" t="s">
        <v>67</v>
      </c>
      <c r="P27" s="88"/>
      <c r="Q27" s="16" t="s">
        <v>77</v>
      </c>
    </row>
    <row r="28" spans="1:17" s="23" customFormat="1" ht="256.5" customHeight="1">
      <c r="A28" s="80">
        <v>5</v>
      </c>
      <c r="B28" s="30" t="s">
        <v>169</v>
      </c>
      <c r="C28" s="16" t="s">
        <v>191</v>
      </c>
      <c r="D28" s="16"/>
      <c r="E28" s="29"/>
      <c r="F28" s="26" t="s">
        <v>93</v>
      </c>
      <c r="G28" s="28"/>
      <c r="H28" s="28"/>
      <c r="I28" s="21"/>
      <c r="J28" s="21"/>
      <c r="K28" s="21" t="s">
        <v>77</v>
      </c>
      <c r="L28" s="22" t="s">
        <v>86</v>
      </c>
      <c r="M28" s="88" t="s">
        <v>77</v>
      </c>
      <c r="N28" s="88"/>
      <c r="O28" s="88" t="s">
        <v>67</v>
      </c>
      <c r="P28" s="88"/>
      <c r="Q28" s="16" t="s">
        <v>77</v>
      </c>
    </row>
    <row r="29" spans="1:17" s="23" customFormat="1" ht="269.25" customHeight="1">
      <c r="A29" s="80">
        <v>6</v>
      </c>
      <c r="B29" s="30" t="s">
        <v>170</v>
      </c>
      <c r="C29" s="16" t="s">
        <v>191</v>
      </c>
      <c r="D29" s="31" t="s">
        <v>72</v>
      </c>
      <c r="E29" s="29" t="s">
        <v>75</v>
      </c>
      <c r="F29" s="26" t="s">
        <v>93</v>
      </c>
      <c r="G29" s="28">
        <f>307543.6/1000</f>
        <v>307.54359999999997</v>
      </c>
      <c r="H29" s="28">
        <f>307543.6/1000</f>
        <v>307.54359999999997</v>
      </c>
      <c r="I29" s="21"/>
      <c r="J29" s="21"/>
      <c r="K29" s="21" t="s">
        <v>77</v>
      </c>
      <c r="L29" s="22" t="s">
        <v>86</v>
      </c>
      <c r="M29" s="88" t="s">
        <v>77</v>
      </c>
      <c r="N29" s="88"/>
      <c r="O29" s="88" t="s">
        <v>67</v>
      </c>
      <c r="P29" s="88"/>
      <c r="Q29" s="16" t="s">
        <v>77</v>
      </c>
    </row>
    <row r="30" spans="1:17" s="23" customFormat="1" ht="218.25" customHeight="1">
      <c r="A30" s="80">
        <v>7</v>
      </c>
      <c r="B30" s="30" t="s">
        <v>171</v>
      </c>
      <c r="C30" s="16" t="s">
        <v>191</v>
      </c>
      <c r="D30" s="31" t="s">
        <v>73</v>
      </c>
      <c r="E30" s="29" t="s">
        <v>45</v>
      </c>
      <c r="F30" s="26" t="s">
        <v>93</v>
      </c>
      <c r="G30" s="32">
        <f>185640/1000</f>
        <v>185.64</v>
      </c>
      <c r="H30" s="32">
        <f>185640/1000</f>
        <v>185.64</v>
      </c>
      <c r="I30" s="21"/>
      <c r="J30" s="21"/>
      <c r="K30" s="21" t="s">
        <v>77</v>
      </c>
      <c r="L30" s="22" t="s">
        <v>86</v>
      </c>
      <c r="M30" s="88" t="s">
        <v>77</v>
      </c>
      <c r="N30" s="88"/>
      <c r="O30" s="88" t="s">
        <v>67</v>
      </c>
      <c r="P30" s="88"/>
      <c r="Q30" s="16" t="s">
        <v>77</v>
      </c>
    </row>
    <row r="31" spans="1:17" s="23" customFormat="1" ht="244.5" customHeight="1">
      <c r="A31" s="80">
        <v>8</v>
      </c>
      <c r="B31" s="30" t="s">
        <v>172</v>
      </c>
      <c r="C31" s="16" t="s">
        <v>191</v>
      </c>
      <c r="D31" s="31" t="s">
        <v>97</v>
      </c>
      <c r="E31" s="29" t="s">
        <v>42</v>
      </c>
      <c r="F31" s="26" t="s">
        <v>93</v>
      </c>
      <c r="G31" s="28">
        <f>1287100/1000</f>
        <v>1287.1</v>
      </c>
      <c r="H31" s="28">
        <f>1287100/1000</f>
        <v>1287.1</v>
      </c>
      <c r="I31" s="21"/>
      <c r="J31" s="21"/>
      <c r="K31" s="21" t="s">
        <v>77</v>
      </c>
      <c r="L31" s="22" t="s">
        <v>86</v>
      </c>
      <c r="M31" s="88" t="s">
        <v>77</v>
      </c>
      <c r="N31" s="88"/>
      <c r="O31" s="88" t="s">
        <v>67</v>
      </c>
      <c r="P31" s="88"/>
      <c r="Q31" s="16" t="s">
        <v>77</v>
      </c>
    </row>
    <row r="32" spans="1:17" s="23" customFormat="1" ht="274.5" customHeight="1">
      <c r="A32" s="80">
        <v>9</v>
      </c>
      <c r="B32" s="78" t="s">
        <v>174</v>
      </c>
      <c r="C32" s="16" t="s">
        <v>191</v>
      </c>
      <c r="D32" s="31" t="s">
        <v>113</v>
      </c>
      <c r="E32" s="29" t="s">
        <v>74</v>
      </c>
      <c r="F32" s="26" t="s">
        <v>93</v>
      </c>
      <c r="G32" s="33">
        <f>2264300.3/1000</f>
        <v>2264.3003</v>
      </c>
      <c r="H32" s="33">
        <f>2264300.3/1000</f>
        <v>2264.3003</v>
      </c>
      <c r="I32" s="21"/>
      <c r="J32" s="21"/>
      <c r="K32" s="21" t="s">
        <v>77</v>
      </c>
      <c r="L32" s="22" t="s">
        <v>86</v>
      </c>
      <c r="M32" s="88" t="s">
        <v>77</v>
      </c>
      <c r="N32" s="88"/>
      <c r="O32" s="88" t="s">
        <v>67</v>
      </c>
      <c r="P32" s="88"/>
      <c r="Q32" s="16" t="s">
        <v>77</v>
      </c>
    </row>
    <row r="33" spans="1:17" s="23" customFormat="1" ht="231.75" customHeight="1">
      <c r="A33" s="80">
        <v>10</v>
      </c>
      <c r="B33" s="30" t="s">
        <v>173</v>
      </c>
      <c r="C33" s="16" t="s">
        <v>191</v>
      </c>
      <c r="D33" s="16" t="s">
        <v>114</v>
      </c>
      <c r="E33" s="34" t="s">
        <v>76</v>
      </c>
      <c r="F33" s="26" t="s">
        <v>93</v>
      </c>
      <c r="G33" s="28">
        <f>219600/1000</f>
        <v>219.6</v>
      </c>
      <c r="H33" s="28">
        <f>219600/1000</f>
        <v>219.6</v>
      </c>
      <c r="I33" s="21"/>
      <c r="J33" s="21"/>
      <c r="K33" s="21" t="s">
        <v>77</v>
      </c>
      <c r="L33" s="22" t="s">
        <v>86</v>
      </c>
      <c r="M33" s="88" t="s">
        <v>77</v>
      </c>
      <c r="N33" s="88"/>
      <c r="O33" s="88" t="s">
        <v>67</v>
      </c>
      <c r="P33" s="88"/>
      <c r="Q33" s="16" t="s">
        <v>77</v>
      </c>
    </row>
    <row r="34" spans="1:17" s="23" customFormat="1" ht="213" customHeight="1">
      <c r="A34" s="80">
        <v>11</v>
      </c>
      <c r="B34" s="30" t="s">
        <v>175</v>
      </c>
      <c r="C34" s="16" t="s">
        <v>191</v>
      </c>
      <c r="D34" s="16" t="s">
        <v>117</v>
      </c>
      <c r="E34" s="29" t="s">
        <v>47</v>
      </c>
      <c r="F34" s="26" t="s">
        <v>93</v>
      </c>
      <c r="G34" s="28">
        <f>1074520/1000</f>
        <v>1074.52</v>
      </c>
      <c r="H34" s="28">
        <f>1074520/1000</f>
        <v>1074.52</v>
      </c>
      <c r="I34" s="21"/>
      <c r="J34" s="21"/>
      <c r="K34" s="21" t="s">
        <v>77</v>
      </c>
      <c r="L34" s="22" t="s">
        <v>86</v>
      </c>
      <c r="M34" s="88" t="s">
        <v>77</v>
      </c>
      <c r="N34" s="88"/>
      <c r="O34" s="88" t="s">
        <v>67</v>
      </c>
      <c r="P34" s="88"/>
      <c r="Q34" s="16" t="s">
        <v>77</v>
      </c>
    </row>
    <row r="35" spans="1:17" s="23" customFormat="1" ht="232.5" customHeight="1">
      <c r="A35" s="80">
        <v>12</v>
      </c>
      <c r="B35" s="30" t="s">
        <v>176</v>
      </c>
      <c r="C35" s="16" t="s">
        <v>191</v>
      </c>
      <c r="D35" s="29" t="s">
        <v>124</v>
      </c>
      <c r="E35" s="29" t="s">
        <v>177</v>
      </c>
      <c r="F35" s="26" t="s">
        <v>93</v>
      </c>
      <c r="G35" s="28">
        <v>776.55</v>
      </c>
      <c r="H35" s="28">
        <v>776.55</v>
      </c>
      <c r="I35" s="21"/>
      <c r="J35" s="21"/>
      <c r="K35" s="21" t="s">
        <v>77</v>
      </c>
      <c r="L35" s="22" t="s">
        <v>86</v>
      </c>
      <c r="M35" s="88" t="s">
        <v>77</v>
      </c>
      <c r="N35" s="88"/>
      <c r="O35" s="88" t="s">
        <v>67</v>
      </c>
      <c r="P35" s="88"/>
      <c r="Q35" s="16" t="s">
        <v>77</v>
      </c>
    </row>
    <row r="36" spans="1:17" s="23" customFormat="1" ht="224.25" customHeight="1">
      <c r="A36" s="80">
        <v>13</v>
      </c>
      <c r="B36" s="30" t="s">
        <v>129</v>
      </c>
      <c r="C36" s="16" t="s">
        <v>191</v>
      </c>
      <c r="D36" s="16" t="s">
        <v>122</v>
      </c>
      <c r="E36" s="29" t="s">
        <v>121</v>
      </c>
      <c r="F36" s="26" t="s">
        <v>93</v>
      </c>
      <c r="G36" s="28">
        <f>1405286.16/1000</f>
        <v>1405.2861599999999</v>
      </c>
      <c r="H36" s="28">
        <f>1405286.16/1000</f>
        <v>1405.2861599999999</v>
      </c>
      <c r="I36" s="21"/>
      <c r="J36" s="21"/>
      <c r="K36" s="21" t="s">
        <v>77</v>
      </c>
      <c r="L36" s="22" t="s">
        <v>83</v>
      </c>
      <c r="M36" s="88" t="s">
        <v>77</v>
      </c>
      <c r="N36" s="88"/>
      <c r="O36" s="88" t="s">
        <v>67</v>
      </c>
      <c r="P36" s="88"/>
      <c r="Q36" s="16" t="s">
        <v>77</v>
      </c>
    </row>
    <row r="37" spans="1:17" s="23" customFormat="1" ht="261.75" customHeight="1">
      <c r="A37" s="80">
        <v>14</v>
      </c>
      <c r="B37" s="30" t="s">
        <v>130</v>
      </c>
      <c r="C37" s="16" t="s">
        <v>191</v>
      </c>
      <c r="D37" s="16" t="s">
        <v>122</v>
      </c>
      <c r="E37" s="29" t="s">
        <v>123</v>
      </c>
      <c r="F37" s="26" t="s">
        <v>93</v>
      </c>
      <c r="G37" s="28">
        <f>2031132.72/1000</f>
        <v>2031.13272</v>
      </c>
      <c r="H37" s="28">
        <f>2031132.72/1000</f>
        <v>2031.13272</v>
      </c>
      <c r="I37" s="21"/>
      <c r="J37" s="21"/>
      <c r="K37" s="21" t="s">
        <v>77</v>
      </c>
      <c r="L37" s="22" t="s">
        <v>86</v>
      </c>
      <c r="M37" s="88" t="s">
        <v>77</v>
      </c>
      <c r="N37" s="88"/>
      <c r="O37" s="88" t="s">
        <v>67</v>
      </c>
      <c r="P37" s="88"/>
      <c r="Q37" s="16" t="s">
        <v>77</v>
      </c>
    </row>
    <row r="38" spans="1:17" s="23" customFormat="1" ht="208.5" customHeight="1">
      <c r="A38" s="80">
        <v>15</v>
      </c>
      <c r="B38" s="30" t="s">
        <v>164</v>
      </c>
      <c r="C38" s="16" t="s">
        <v>191</v>
      </c>
      <c r="D38" s="16" t="s">
        <v>118</v>
      </c>
      <c r="E38" s="29" t="s">
        <v>61</v>
      </c>
      <c r="F38" s="26" t="s">
        <v>93</v>
      </c>
      <c r="G38" s="32">
        <f>14575790/1000</f>
        <v>14575.79</v>
      </c>
      <c r="H38" s="32">
        <f>14575790/1000</f>
        <v>14575.79</v>
      </c>
      <c r="I38" s="21"/>
      <c r="J38" s="21"/>
      <c r="K38" s="21" t="s">
        <v>77</v>
      </c>
      <c r="L38" s="22" t="s">
        <v>83</v>
      </c>
      <c r="M38" s="88" t="s">
        <v>77</v>
      </c>
      <c r="N38" s="88"/>
      <c r="O38" s="88" t="s">
        <v>67</v>
      </c>
      <c r="P38" s="88"/>
      <c r="Q38" s="16" t="s">
        <v>77</v>
      </c>
    </row>
    <row r="39" spans="1:17" s="23" customFormat="1" ht="169.5" customHeight="1">
      <c r="A39" s="80">
        <v>16</v>
      </c>
      <c r="B39" s="30" t="s">
        <v>131</v>
      </c>
      <c r="C39" s="16" t="s">
        <v>191</v>
      </c>
      <c r="D39" s="24" t="s">
        <v>116</v>
      </c>
      <c r="E39" s="29" t="s">
        <v>48</v>
      </c>
      <c r="F39" s="26" t="s">
        <v>93</v>
      </c>
      <c r="G39" s="28">
        <f>700000/1000</f>
        <v>700</v>
      </c>
      <c r="H39" s="28">
        <f>700000/1000</f>
        <v>700</v>
      </c>
      <c r="I39" s="21"/>
      <c r="J39" s="21"/>
      <c r="K39" s="21" t="s">
        <v>77</v>
      </c>
      <c r="L39" s="22" t="s">
        <v>66</v>
      </c>
      <c r="M39" s="88" t="s">
        <v>77</v>
      </c>
      <c r="N39" s="88"/>
      <c r="O39" s="88" t="s">
        <v>67</v>
      </c>
      <c r="P39" s="88"/>
      <c r="Q39" s="16" t="s">
        <v>77</v>
      </c>
    </row>
    <row r="40" spans="1:17" s="23" customFormat="1" ht="156" customHeight="1">
      <c r="A40" s="80">
        <v>17</v>
      </c>
      <c r="B40" s="30" t="s">
        <v>132</v>
      </c>
      <c r="C40" s="16" t="s">
        <v>191</v>
      </c>
      <c r="D40" s="29" t="s">
        <v>119</v>
      </c>
      <c r="E40" s="29" t="s">
        <v>120</v>
      </c>
      <c r="F40" s="26" t="s">
        <v>93</v>
      </c>
      <c r="G40" s="28">
        <f>8965812/1000</f>
        <v>8965.812</v>
      </c>
      <c r="H40" s="28">
        <f>8965812/1000</f>
        <v>8965.812</v>
      </c>
      <c r="I40" s="21"/>
      <c r="J40" s="21"/>
      <c r="K40" s="21" t="s">
        <v>77</v>
      </c>
      <c r="L40" s="22" t="s">
        <v>66</v>
      </c>
      <c r="M40" s="88" t="s">
        <v>77</v>
      </c>
      <c r="N40" s="88"/>
      <c r="O40" s="105" t="s">
        <v>67</v>
      </c>
      <c r="P40" s="106"/>
      <c r="Q40" s="16" t="s">
        <v>77</v>
      </c>
    </row>
    <row r="41" spans="1:17" s="23" customFormat="1" ht="183.75" customHeight="1" thickBot="1">
      <c r="A41" s="80">
        <v>18</v>
      </c>
      <c r="B41" s="30" t="s">
        <v>133</v>
      </c>
      <c r="C41" s="16" t="s">
        <v>191</v>
      </c>
      <c r="D41" s="35" t="s">
        <v>64</v>
      </c>
      <c r="E41" s="35" t="s">
        <v>64</v>
      </c>
      <c r="F41" s="26" t="s">
        <v>93</v>
      </c>
      <c r="G41" s="32">
        <f>467000/1000</f>
        <v>467</v>
      </c>
      <c r="H41" s="32">
        <f>467000/1000</f>
        <v>467</v>
      </c>
      <c r="I41" s="21"/>
      <c r="J41" s="21"/>
      <c r="K41" s="21" t="s">
        <v>77</v>
      </c>
      <c r="L41" s="22" t="s">
        <v>86</v>
      </c>
      <c r="M41" s="88" t="s">
        <v>77</v>
      </c>
      <c r="N41" s="88"/>
      <c r="O41" s="88" t="s">
        <v>67</v>
      </c>
      <c r="P41" s="88"/>
      <c r="Q41" s="16" t="s">
        <v>77</v>
      </c>
    </row>
    <row r="42" spans="1:17" s="23" customFormat="1" ht="159" customHeight="1">
      <c r="A42" s="80">
        <v>19</v>
      </c>
      <c r="B42" s="30" t="s">
        <v>134</v>
      </c>
      <c r="C42" s="16" t="s">
        <v>191</v>
      </c>
      <c r="D42" s="16" t="s">
        <v>69</v>
      </c>
      <c r="E42" s="36" t="s">
        <v>65</v>
      </c>
      <c r="F42" s="26" t="s">
        <v>93</v>
      </c>
      <c r="G42" s="37">
        <f>400000/1000</f>
        <v>400</v>
      </c>
      <c r="H42" s="37">
        <f>400000/1000</f>
        <v>400</v>
      </c>
      <c r="I42" s="21"/>
      <c r="J42" s="21"/>
      <c r="K42" s="21" t="s">
        <v>77</v>
      </c>
      <c r="L42" s="22" t="s">
        <v>86</v>
      </c>
      <c r="M42" s="88" t="s">
        <v>77</v>
      </c>
      <c r="N42" s="88"/>
      <c r="O42" s="88" t="s">
        <v>67</v>
      </c>
      <c r="P42" s="88"/>
      <c r="Q42" s="16" t="s">
        <v>77</v>
      </c>
    </row>
    <row r="43" spans="1:17" s="23" customFormat="1" ht="194.25" customHeight="1">
      <c r="A43" s="80">
        <v>20</v>
      </c>
      <c r="B43" s="30" t="s">
        <v>135</v>
      </c>
      <c r="C43" s="16" t="s">
        <v>191</v>
      </c>
      <c r="D43" s="16" t="s">
        <v>115</v>
      </c>
      <c r="E43" s="38" t="s">
        <v>49</v>
      </c>
      <c r="F43" s="26" t="s">
        <v>93</v>
      </c>
      <c r="G43" s="28">
        <f>297370/1000</f>
        <v>297.37</v>
      </c>
      <c r="H43" s="28">
        <f>297370/1000</f>
        <v>297.37</v>
      </c>
      <c r="I43" s="21"/>
      <c r="J43" s="21"/>
      <c r="K43" s="21" t="s">
        <v>77</v>
      </c>
      <c r="L43" s="22" t="s">
        <v>86</v>
      </c>
      <c r="M43" s="88" t="s">
        <v>77</v>
      </c>
      <c r="N43" s="88"/>
      <c r="O43" s="88" t="s">
        <v>67</v>
      </c>
      <c r="P43" s="88"/>
      <c r="Q43" s="16" t="s">
        <v>77</v>
      </c>
    </row>
    <row r="44" spans="1:17" s="23" customFormat="1" ht="186.75" customHeight="1">
      <c r="A44" s="80">
        <v>21</v>
      </c>
      <c r="B44" s="30" t="s">
        <v>136</v>
      </c>
      <c r="C44" s="16" t="s">
        <v>191</v>
      </c>
      <c r="D44" s="16" t="s">
        <v>98</v>
      </c>
      <c r="E44" s="29" t="s">
        <v>51</v>
      </c>
      <c r="F44" s="26" t="s">
        <v>93</v>
      </c>
      <c r="G44" s="28">
        <f>11662910/1000</f>
        <v>11662.91</v>
      </c>
      <c r="H44" s="28">
        <f>11662910/1000</f>
        <v>11662.91</v>
      </c>
      <c r="I44" s="21"/>
      <c r="J44" s="21"/>
      <c r="K44" s="21" t="s">
        <v>77</v>
      </c>
      <c r="L44" s="22" t="s">
        <v>86</v>
      </c>
      <c r="M44" s="88" t="s">
        <v>77</v>
      </c>
      <c r="N44" s="88"/>
      <c r="O44" s="88" t="s">
        <v>67</v>
      </c>
      <c r="P44" s="88"/>
      <c r="Q44" s="16" t="s">
        <v>77</v>
      </c>
    </row>
    <row r="45" spans="1:17" s="23" customFormat="1" ht="201" customHeight="1">
      <c r="A45" s="80">
        <v>22</v>
      </c>
      <c r="B45" s="30" t="s">
        <v>137</v>
      </c>
      <c r="C45" s="16" t="s">
        <v>191</v>
      </c>
      <c r="D45" s="16" t="s">
        <v>69</v>
      </c>
      <c r="E45" s="39" t="s">
        <v>50</v>
      </c>
      <c r="F45" s="26" t="s">
        <v>93</v>
      </c>
      <c r="G45" s="32">
        <f>291460/1000</f>
        <v>291.46</v>
      </c>
      <c r="H45" s="32">
        <f>291460/1000</f>
        <v>291.46</v>
      </c>
      <c r="I45" s="21"/>
      <c r="J45" s="21"/>
      <c r="K45" s="21" t="s">
        <v>77</v>
      </c>
      <c r="L45" s="22" t="s">
        <v>86</v>
      </c>
      <c r="M45" s="88" t="s">
        <v>77</v>
      </c>
      <c r="N45" s="88"/>
      <c r="O45" s="88" t="s">
        <v>67</v>
      </c>
      <c r="P45" s="88"/>
      <c r="Q45" s="16" t="s">
        <v>77</v>
      </c>
    </row>
    <row r="46" spans="1:17" s="23" customFormat="1" ht="132.75" customHeight="1">
      <c r="A46" s="80">
        <v>23</v>
      </c>
      <c r="B46" s="30" t="s">
        <v>138</v>
      </c>
      <c r="C46" s="16" t="s">
        <v>191</v>
      </c>
      <c r="D46" s="16" t="s">
        <v>68</v>
      </c>
      <c r="E46" s="40" t="s">
        <v>43</v>
      </c>
      <c r="F46" s="26" t="s">
        <v>94</v>
      </c>
      <c r="G46" s="28">
        <f>588000/1000</f>
        <v>588</v>
      </c>
      <c r="H46" s="28">
        <f>588000/1000</f>
        <v>588</v>
      </c>
      <c r="I46" s="21"/>
      <c r="J46" s="21"/>
      <c r="K46" s="21" t="s">
        <v>77</v>
      </c>
      <c r="L46" s="22" t="s">
        <v>86</v>
      </c>
      <c r="M46" s="88" t="s">
        <v>77</v>
      </c>
      <c r="N46" s="88"/>
      <c r="O46" s="88" t="s">
        <v>67</v>
      </c>
      <c r="P46" s="88"/>
      <c r="Q46" s="16" t="s">
        <v>77</v>
      </c>
    </row>
    <row r="47" spans="1:248" s="23" customFormat="1" ht="409.5" customHeight="1">
      <c r="A47" s="80">
        <v>24</v>
      </c>
      <c r="B47" s="30" t="s">
        <v>139</v>
      </c>
      <c r="C47" s="16" t="s">
        <v>191</v>
      </c>
      <c r="D47" s="41" t="s">
        <v>128</v>
      </c>
      <c r="E47" s="29" t="s">
        <v>127</v>
      </c>
      <c r="F47" s="26" t="s">
        <v>93</v>
      </c>
      <c r="G47" s="42">
        <f>204000/1000</f>
        <v>204</v>
      </c>
      <c r="H47" s="42">
        <f>204000/1000</f>
        <v>204</v>
      </c>
      <c r="I47" s="21"/>
      <c r="J47" s="21"/>
      <c r="K47" s="21" t="s">
        <v>77</v>
      </c>
      <c r="L47" s="22" t="s">
        <v>86</v>
      </c>
      <c r="M47" s="88" t="s">
        <v>77</v>
      </c>
      <c r="N47" s="88"/>
      <c r="O47" s="88" t="s">
        <v>67</v>
      </c>
      <c r="P47" s="88"/>
      <c r="Q47" s="16" t="s">
        <v>77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</row>
    <row r="48" spans="1:248" s="23" customFormat="1" ht="104.25" customHeight="1">
      <c r="A48" s="80">
        <v>25</v>
      </c>
      <c r="B48" s="30" t="s">
        <v>140</v>
      </c>
      <c r="C48" s="16" t="s">
        <v>191</v>
      </c>
      <c r="D48" s="29" t="s">
        <v>87</v>
      </c>
      <c r="E48" s="44" t="s">
        <v>79</v>
      </c>
      <c r="F48" s="26" t="s">
        <v>93</v>
      </c>
      <c r="G48" s="42">
        <f>118221.84/1000</f>
        <v>118.22184</v>
      </c>
      <c r="H48" s="42">
        <f>118221.84/1000</f>
        <v>118.22184</v>
      </c>
      <c r="I48" s="21"/>
      <c r="J48" s="21"/>
      <c r="K48" s="21" t="s">
        <v>77</v>
      </c>
      <c r="L48" s="22" t="s">
        <v>86</v>
      </c>
      <c r="M48" s="88" t="s">
        <v>77</v>
      </c>
      <c r="N48" s="88"/>
      <c r="O48" s="88" t="s">
        <v>67</v>
      </c>
      <c r="P48" s="88"/>
      <c r="Q48" s="16" t="s">
        <v>77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</row>
    <row r="49" spans="1:248" s="23" customFormat="1" ht="103.5" customHeight="1">
      <c r="A49" s="80">
        <v>26</v>
      </c>
      <c r="B49" s="30" t="s">
        <v>141</v>
      </c>
      <c r="C49" s="16" t="s">
        <v>191</v>
      </c>
      <c r="D49" s="24" t="s">
        <v>71</v>
      </c>
      <c r="E49" s="19" t="s">
        <v>46</v>
      </c>
      <c r="F49" s="26" t="s">
        <v>94</v>
      </c>
      <c r="G49" s="42">
        <f>340000/1000</f>
        <v>340</v>
      </c>
      <c r="H49" s="42">
        <f>340000/1000</f>
        <v>340</v>
      </c>
      <c r="I49" s="21"/>
      <c r="J49" s="21"/>
      <c r="K49" s="21" t="s">
        <v>77</v>
      </c>
      <c r="L49" s="22" t="s">
        <v>86</v>
      </c>
      <c r="M49" s="88" t="s">
        <v>77</v>
      </c>
      <c r="N49" s="88"/>
      <c r="O49" s="88" t="s">
        <v>67</v>
      </c>
      <c r="P49" s="88"/>
      <c r="Q49" s="16" t="s">
        <v>77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</row>
    <row r="50" spans="1:248" s="50" customFormat="1" ht="138.75" customHeight="1">
      <c r="A50" s="80">
        <v>27</v>
      </c>
      <c r="B50" s="30" t="s">
        <v>144</v>
      </c>
      <c r="C50" s="16" t="s">
        <v>191</v>
      </c>
      <c r="D50" s="15" t="s">
        <v>68</v>
      </c>
      <c r="E50" s="44" t="s">
        <v>143</v>
      </c>
      <c r="F50" s="26" t="s">
        <v>93</v>
      </c>
      <c r="G50" s="27">
        <f>1072840/1000</f>
        <v>1072.84</v>
      </c>
      <c r="H50" s="27">
        <f>1072840/1000</f>
        <v>1072.84</v>
      </c>
      <c r="I50" s="21"/>
      <c r="J50" s="21"/>
      <c r="K50" s="47" t="s">
        <v>77</v>
      </c>
      <c r="L50" s="48" t="s">
        <v>142</v>
      </c>
      <c r="M50" s="98" t="s">
        <v>77</v>
      </c>
      <c r="N50" s="98"/>
      <c r="O50" s="98" t="s">
        <v>67</v>
      </c>
      <c r="P50" s="98"/>
      <c r="Q50" s="15" t="s">
        <v>77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</row>
    <row r="51" spans="1:248" s="23" customFormat="1" ht="117" customHeight="1">
      <c r="A51" s="80">
        <v>28</v>
      </c>
      <c r="B51" s="30" t="s">
        <v>145</v>
      </c>
      <c r="C51" s="16" t="s">
        <v>191</v>
      </c>
      <c r="D51" s="16" t="s">
        <v>68</v>
      </c>
      <c r="E51" s="34" t="s">
        <v>56</v>
      </c>
      <c r="F51" s="26" t="s">
        <v>93</v>
      </c>
      <c r="G51" s="33">
        <v>432.689</v>
      </c>
      <c r="H51" s="33">
        <v>432.689</v>
      </c>
      <c r="I51" s="21"/>
      <c r="J51" s="21"/>
      <c r="K51" s="21" t="s">
        <v>77</v>
      </c>
      <c r="L51" s="45" t="s">
        <v>82</v>
      </c>
      <c r="M51" s="88" t="s">
        <v>77</v>
      </c>
      <c r="N51" s="88"/>
      <c r="O51" s="88" t="s">
        <v>67</v>
      </c>
      <c r="P51" s="88"/>
      <c r="Q51" s="16" t="s">
        <v>77</v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</row>
    <row r="52" spans="1:248" s="23" customFormat="1" ht="103.5" customHeight="1">
      <c r="A52" s="80">
        <v>29</v>
      </c>
      <c r="B52" s="30" t="s">
        <v>146</v>
      </c>
      <c r="C52" s="16" t="s">
        <v>191</v>
      </c>
      <c r="D52" s="16" t="s">
        <v>68</v>
      </c>
      <c r="E52" s="29" t="s">
        <v>57</v>
      </c>
      <c r="F52" s="26" t="s">
        <v>93</v>
      </c>
      <c r="G52" s="32">
        <v>2399.8545</v>
      </c>
      <c r="H52" s="32">
        <v>2399.8545</v>
      </c>
      <c r="I52" s="21"/>
      <c r="J52" s="21"/>
      <c r="K52" s="21" t="s">
        <v>77</v>
      </c>
      <c r="L52" s="45" t="s">
        <v>85</v>
      </c>
      <c r="M52" s="88" t="s">
        <v>77</v>
      </c>
      <c r="N52" s="88"/>
      <c r="O52" s="88" t="s">
        <v>67</v>
      </c>
      <c r="P52" s="88"/>
      <c r="Q52" s="16" t="s">
        <v>77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</row>
    <row r="53" spans="1:248" s="23" customFormat="1" ht="103.5" customHeight="1">
      <c r="A53" s="80">
        <v>30</v>
      </c>
      <c r="B53" s="30" t="s">
        <v>147</v>
      </c>
      <c r="C53" s="16" t="s">
        <v>191</v>
      </c>
      <c r="D53" s="16" t="s">
        <v>68</v>
      </c>
      <c r="E53" s="38" t="s">
        <v>58</v>
      </c>
      <c r="F53" s="26" t="s">
        <v>93</v>
      </c>
      <c r="G53" s="46">
        <v>4057.57</v>
      </c>
      <c r="H53" s="46">
        <v>4057.57</v>
      </c>
      <c r="I53" s="21"/>
      <c r="J53" s="21"/>
      <c r="K53" s="21" t="s">
        <v>77</v>
      </c>
      <c r="L53" s="45" t="s">
        <v>84</v>
      </c>
      <c r="M53" s="88" t="s">
        <v>77</v>
      </c>
      <c r="N53" s="88"/>
      <c r="O53" s="88" t="s">
        <v>67</v>
      </c>
      <c r="P53" s="88"/>
      <c r="Q53" s="16" t="s">
        <v>77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</row>
    <row r="54" spans="1:248" s="23" customFormat="1" ht="103.5" customHeight="1">
      <c r="A54" s="80">
        <v>31</v>
      </c>
      <c r="B54" s="30" t="s">
        <v>148</v>
      </c>
      <c r="C54" s="16" t="s">
        <v>191</v>
      </c>
      <c r="D54" s="16" t="s">
        <v>68</v>
      </c>
      <c r="E54" s="38" t="s">
        <v>44</v>
      </c>
      <c r="F54" s="26" t="s">
        <v>93</v>
      </c>
      <c r="G54" s="46">
        <v>684.9366</v>
      </c>
      <c r="H54" s="46">
        <v>684.9366</v>
      </c>
      <c r="I54" s="21"/>
      <c r="J54" s="21"/>
      <c r="K54" s="21" t="s">
        <v>77</v>
      </c>
      <c r="L54" s="45" t="s">
        <v>85</v>
      </c>
      <c r="M54" s="88" t="s">
        <v>77</v>
      </c>
      <c r="N54" s="88"/>
      <c r="O54" s="88" t="s">
        <v>67</v>
      </c>
      <c r="P54" s="88"/>
      <c r="Q54" s="16" t="s">
        <v>77</v>
      </c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</row>
    <row r="55" spans="1:248" s="23" customFormat="1" ht="103.5" customHeight="1">
      <c r="A55" s="80">
        <v>32</v>
      </c>
      <c r="B55" s="30" t="s">
        <v>149</v>
      </c>
      <c r="C55" s="16" t="s">
        <v>191</v>
      </c>
      <c r="D55" s="16" t="s">
        <v>68</v>
      </c>
      <c r="E55" s="38" t="s">
        <v>59</v>
      </c>
      <c r="F55" s="26" t="s">
        <v>93</v>
      </c>
      <c r="G55" s="46">
        <v>100</v>
      </c>
      <c r="H55" s="46">
        <v>100</v>
      </c>
      <c r="I55" s="21"/>
      <c r="J55" s="21"/>
      <c r="K55" s="21" t="s">
        <v>77</v>
      </c>
      <c r="L55" s="45" t="s">
        <v>84</v>
      </c>
      <c r="M55" s="88" t="s">
        <v>77</v>
      </c>
      <c r="N55" s="88"/>
      <c r="O55" s="88" t="s">
        <v>67</v>
      </c>
      <c r="P55" s="88"/>
      <c r="Q55" s="16" t="s">
        <v>77</v>
      </c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</row>
    <row r="56" spans="1:248" s="23" customFormat="1" ht="173.25" customHeight="1">
      <c r="A56" s="80">
        <v>33</v>
      </c>
      <c r="B56" s="30" t="s">
        <v>150</v>
      </c>
      <c r="C56" s="16" t="s">
        <v>191</v>
      </c>
      <c r="D56" s="16" t="s">
        <v>68</v>
      </c>
      <c r="E56" s="38" t="s">
        <v>70</v>
      </c>
      <c r="F56" s="26" t="s">
        <v>93</v>
      </c>
      <c r="G56" s="46">
        <v>500</v>
      </c>
      <c r="H56" s="46">
        <v>500</v>
      </c>
      <c r="I56" s="21"/>
      <c r="J56" s="21"/>
      <c r="K56" s="21" t="s">
        <v>77</v>
      </c>
      <c r="L56" s="45" t="s">
        <v>84</v>
      </c>
      <c r="M56" s="88" t="s">
        <v>77</v>
      </c>
      <c r="N56" s="88"/>
      <c r="O56" s="88" t="s">
        <v>67</v>
      </c>
      <c r="P56" s="88"/>
      <c r="Q56" s="16" t="s">
        <v>77</v>
      </c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</row>
    <row r="57" spans="1:248" s="50" customFormat="1" ht="104.25" customHeight="1">
      <c r="A57" s="80">
        <v>34</v>
      </c>
      <c r="B57" s="30" t="s">
        <v>151</v>
      </c>
      <c r="C57" s="16" t="s">
        <v>191</v>
      </c>
      <c r="D57" s="15" t="s">
        <v>68</v>
      </c>
      <c r="E57" s="19" t="s">
        <v>60</v>
      </c>
      <c r="F57" s="26" t="s">
        <v>93</v>
      </c>
      <c r="G57" s="31">
        <v>69978.83</v>
      </c>
      <c r="H57" s="31">
        <v>69978.83</v>
      </c>
      <c r="I57" s="21"/>
      <c r="J57" s="21"/>
      <c r="K57" s="47" t="s">
        <v>77</v>
      </c>
      <c r="L57" s="48" t="s">
        <v>86</v>
      </c>
      <c r="M57" s="98" t="s">
        <v>77</v>
      </c>
      <c r="N57" s="98"/>
      <c r="O57" s="98" t="s">
        <v>67</v>
      </c>
      <c r="P57" s="98"/>
      <c r="Q57" s="15" t="s">
        <v>77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</row>
    <row r="58" spans="1:248" s="23" customFormat="1" ht="103.5" customHeight="1">
      <c r="A58" s="80">
        <v>35</v>
      </c>
      <c r="B58" s="30" t="s">
        <v>152</v>
      </c>
      <c r="C58" s="16" t="s">
        <v>191</v>
      </c>
      <c r="D58" s="16" t="s">
        <v>68</v>
      </c>
      <c r="E58" s="34" t="s">
        <v>80</v>
      </c>
      <c r="F58" s="26" t="s">
        <v>93</v>
      </c>
      <c r="G58" s="51">
        <f>381799/1000</f>
        <v>381.799</v>
      </c>
      <c r="H58" s="51">
        <f>381799/1000</f>
        <v>381.799</v>
      </c>
      <c r="I58" s="21"/>
      <c r="J58" s="21"/>
      <c r="K58" s="21" t="s">
        <v>77</v>
      </c>
      <c r="L58" s="29" t="s">
        <v>81</v>
      </c>
      <c r="M58" s="88" t="s">
        <v>77</v>
      </c>
      <c r="N58" s="88"/>
      <c r="O58" s="89" t="s">
        <v>67</v>
      </c>
      <c r="P58" s="90"/>
      <c r="Q58" s="16" t="s">
        <v>77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</row>
    <row r="59" spans="1:248" s="23" customFormat="1" ht="103.5" customHeight="1">
      <c r="A59" s="80">
        <v>36</v>
      </c>
      <c r="B59" s="30" t="s">
        <v>153</v>
      </c>
      <c r="C59" s="16" t="s">
        <v>191</v>
      </c>
      <c r="D59" s="24" t="s">
        <v>95</v>
      </c>
      <c r="E59" s="52" t="s">
        <v>88</v>
      </c>
      <c r="F59" s="26" t="s">
        <v>93</v>
      </c>
      <c r="G59" s="42">
        <f>35000</f>
        <v>35000</v>
      </c>
      <c r="H59" s="42">
        <f>35000</f>
        <v>35000</v>
      </c>
      <c r="I59" s="21"/>
      <c r="J59" s="21"/>
      <c r="K59" s="21" t="s">
        <v>77</v>
      </c>
      <c r="L59" s="29" t="s">
        <v>81</v>
      </c>
      <c r="M59" s="88" t="s">
        <v>77</v>
      </c>
      <c r="N59" s="88"/>
      <c r="O59" s="89" t="s">
        <v>67</v>
      </c>
      <c r="P59" s="90"/>
      <c r="Q59" s="16" t="s">
        <v>77</v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</row>
    <row r="60" spans="1:248" s="23" customFormat="1" ht="103.5" customHeight="1">
      <c r="A60" s="80">
        <v>37</v>
      </c>
      <c r="B60" s="30" t="s">
        <v>154</v>
      </c>
      <c r="C60" s="16" t="s">
        <v>191</v>
      </c>
      <c r="D60" s="24" t="s">
        <v>95</v>
      </c>
      <c r="E60" s="52" t="s">
        <v>89</v>
      </c>
      <c r="F60" s="26" t="s">
        <v>93</v>
      </c>
      <c r="G60" s="42">
        <v>13000</v>
      </c>
      <c r="H60" s="42">
        <v>13000</v>
      </c>
      <c r="I60" s="21"/>
      <c r="J60" s="21"/>
      <c r="K60" s="21" t="s">
        <v>77</v>
      </c>
      <c r="L60" s="29" t="s">
        <v>81</v>
      </c>
      <c r="M60" s="88" t="s">
        <v>77</v>
      </c>
      <c r="N60" s="88"/>
      <c r="O60" s="89" t="s">
        <v>67</v>
      </c>
      <c r="P60" s="90"/>
      <c r="Q60" s="16" t="s">
        <v>77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</row>
    <row r="61" spans="1:248" s="23" customFormat="1" ht="103.5" customHeight="1">
      <c r="A61" s="80">
        <v>38</v>
      </c>
      <c r="B61" s="30" t="s">
        <v>155</v>
      </c>
      <c r="C61" s="16" t="s">
        <v>191</v>
      </c>
      <c r="D61" s="24" t="s">
        <v>95</v>
      </c>
      <c r="E61" s="34" t="s">
        <v>90</v>
      </c>
      <c r="F61" s="26" t="s">
        <v>93</v>
      </c>
      <c r="G61" s="42">
        <v>5000</v>
      </c>
      <c r="H61" s="42">
        <v>5000</v>
      </c>
      <c r="I61" s="21"/>
      <c r="J61" s="21"/>
      <c r="K61" s="21" t="s">
        <v>77</v>
      </c>
      <c r="L61" s="22" t="s">
        <v>86</v>
      </c>
      <c r="M61" s="88" t="s">
        <v>77</v>
      </c>
      <c r="N61" s="88"/>
      <c r="O61" s="89" t="s">
        <v>67</v>
      </c>
      <c r="P61" s="90"/>
      <c r="Q61" s="16" t="s">
        <v>77</v>
      </c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</row>
    <row r="62" spans="1:248" s="23" customFormat="1" ht="103.5" customHeight="1">
      <c r="A62" s="80">
        <v>39</v>
      </c>
      <c r="B62" s="30" t="s">
        <v>156</v>
      </c>
      <c r="C62" s="16" t="s">
        <v>191</v>
      </c>
      <c r="D62" s="24" t="s">
        <v>95</v>
      </c>
      <c r="E62" s="34" t="s">
        <v>91</v>
      </c>
      <c r="F62" s="26" t="s">
        <v>93</v>
      </c>
      <c r="G62" s="42">
        <v>5000</v>
      </c>
      <c r="H62" s="42">
        <v>5000</v>
      </c>
      <c r="I62" s="21"/>
      <c r="J62" s="21"/>
      <c r="K62" s="21" t="s">
        <v>77</v>
      </c>
      <c r="L62" s="22" t="s">
        <v>86</v>
      </c>
      <c r="M62" s="88" t="s">
        <v>77</v>
      </c>
      <c r="N62" s="88"/>
      <c r="O62" s="89" t="s">
        <v>67</v>
      </c>
      <c r="P62" s="90"/>
      <c r="Q62" s="16" t="s">
        <v>77</v>
      </c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</row>
    <row r="63" spans="1:248" s="23" customFormat="1" ht="103.5" customHeight="1">
      <c r="A63" s="80">
        <v>40</v>
      </c>
      <c r="B63" s="30" t="s">
        <v>157</v>
      </c>
      <c r="C63" s="16" t="s">
        <v>191</v>
      </c>
      <c r="D63" s="24" t="s">
        <v>95</v>
      </c>
      <c r="E63" s="34" t="s">
        <v>92</v>
      </c>
      <c r="F63" s="26" t="s">
        <v>93</v>
      </c>
      <c r="G63" s="42">
        <v>5000</v>
      </c>
      <c r="H63" s="42">
        <v>5000</v>
      </c>
      <c r="I63" s="21"/>
      <c r="J63" s="21"/>
      <c r="K63" s="21" t="s">
        <v>77</v>
      </c>
      <c r="L63" s="22" t="s">
        <v>86</v>
      </c>
      <c r="M63" s="88" t="s">
        <v>77</v>
      </c>
      <c r="N63" s="88"/>
      <c r="O63" s="89" t="s">
        <v>67</v>
      </c>
      <c r="P63" s="90"/>
      <c r="Q63" s="16" t="s">
        <v>77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</row>
    <row r="64" spans="1:248" s="23" customFormat="1" ht="113.25" customHeight="1">
      <c r="A64" s="80">
        <v>41</v>
      </c>
      <c r="B64" s="30" t="s">
        <v>158</v>
      </c>
      <c r="C64" s="16" t="s">
        <v>191</v>
      </c>
      <c r="D64" s="24" t="s">
        <v>95</v>
      </c>
      <c r="E64" s="34" t="s">
        <v>163</v>
      </c>
      <c r="F64" s="26" t="s">
        <v>93</v>
      </c>
      <c r="G64" s="42">
        <v>6000</v>
      </c>
      <c r="H64" s="42">
        <v>6000</v>
      </c>
      <c r="I64" s="21"/>
      <c r="J64" s="21"/>
      <c r="K64" s="21" t="s">
        <v>77</v>
      </c>
      <c r="L64" s="22" t="s">
        <v>142</v>
      </c>
      <c r="M64" s="88" t="s">
        <v>77</v>
      </c>
      <c r="N64" s="88"/>
      <c r="O64" s="89" t="s">
        <v>67</v>
      </c>
      <c r="P64" s="90"/>
      <c r="Q64" s="16" t="s">
        <v>77</v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</row>
    <row r="65" spans="1:248" s="23" customFormat="1" ht="189.75" customHeight="1">
      <c r="A65" s="80">
        <v>42</v>
      </c>
      <c r="B65" s="30" t="s">
        <v>159</v>
      </c>
      <c r="C65" s="16" t="s">
        <v>191</v>
      </c>
      <c r="D65" s="31" t="s">
        <v>126</v>
      </c>
      <c r="E65" s="34" t="s">
        <v>125</v>
      </c>
      <c r="F65" s="53" t="s">
        <v>93</v>
      </c>
      <c r="G65" s="46">
        <f>500000/1000</f>
        <v>500</v>
      </c>
      <c r="H65" s="46">
        <f>500000/1000</f>
        <v>500</v>
      </c>
      <c r="I65" s="21"/>
      <c r="J65" s="21"/>
      <c r="K65" s="21" t="s">
        <v>77</v>
      </c>
      <c r="L65" s="22" t="s">
        <v>86</v>
      </c>
      <c r="M65" s="88" t="s">
        <v>77</v>
      </c>
      <c r="N65" s="88"/>
      <c r="O65" s="89" t="s">
        <v>67</v>
      </c>
      <c r="P65" s="90"/>
      <c r="Q65" s="16" t="s">
        <v>77</v>
      </c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</row>
    <row r="66" spans="1:18" s="23" customFormat="1" ht="198" customHeight="1">
      <c r="A66" s="80">
        <v>43</v>
      </c>
      <c r="B66" s="30" t="s">
        <v>160</v>
      </c>
      <c r="C66" s="16" t="s">
        <v>191</v>
      </c>
      <c r="D66" s="31" t="s">
        <v>36</v>
      </c>
      <c r="E66" s="29" t="s">
        <v>99</v>
      </c>
      <c r="F66" s="26" t="s">
        <v>93</v>
      </c>
      <c r="G66" s="42">
        <v>10000</v>
      </c>
      <c r="H66" s="42">
        <v>10000</v>
      </c>
      <c r="I66" s="21"/>
      <c r="J66" s="21"/>
      <c r="K66" s="21" t="s">
        <v>77</v>
      </c>
      <c r="L66" s="22" t="s">
        <v>86</v>
      </c>
      <c r="M66" s="88" t="s">
        <v>77</v>
      </c>
      <c r="N66" s="88"/>
      <c r="O66" s="89" t="s">
        <v>67</v>
      </c>
      <c r="P66" s="90"/>
      <c r="Q66" s="16" t="s">
        <v>77</v>
      </c>
      <c r="R66" s="54"/>
    </row>
    <row r="67" spans="1:18" ht="210.75" customHeight="1">
      <c r="A67" s="80">
        <v>44</v>
      </c>
      <c r="B67" s="30" t="s">
        <v>161</v>
      </c>
      <c r="C67" s="16" t="s">
        <v>191</v>
      </c>
      <c r="D67" s="31" t="s">
        <v>36</v>
      </c>
      <c r="E67" s="29" t="s">
        <v>100</v>
      </c>
      <c r="F67" s="15" t="s">
        <v>93</v>
      </c>
      <c r="G67" s="42">
        <v>10000</v>
      </c>
      <c r="H67" s="42">
        <v>10000</v>
      </c>
      <c r="I67" s="21"/>
      <c r="J67" s="21"/>
      <c r="K67" s="21" t="s">
        <v>77</v>
      </c>
      <c r="L67" s="22" t="s">
        <v>86</v>
      </c>
      <c r="M67" s="88" t="s">
        <v>77</v>
      </c>
      <c r="N67" s="88"/>
      <c r="O67" s="99" t="s">
        <v>67</v>
      </c>
      <c r="P67" s="99"/>
      <c r="Q67" s="16" t="s">
        <v>77</v>
      </c>
      <c r="R67" s="6"/>
    </row>
    <row r="68" spans="1:18" ht="165" customHeight="1">
      <c r="A68" s="80">
        <v>45</v>
      </c>
      <c r="B68" s="30" t="s">
        <v>162</v>
      </c>
      <c r="C68" s="24" t="s">
        <v>77</v>
      </c>
      <c r="D68" s="29" t="s">
        <v>77</v>
      </c>
      <c r="E68" s="24" t="s">
        <v>78</v>
      </c>
      <c r="F68" s="26" t="s">
        <v>93</v>
      </c>
      <c r="G68" s="29">
        <f>1956630/1000</f>
        <v>1956.63</v>
      </c>
      <c r="H68" s="29">
        <f>1956630/1000</f>
        <v>1956.63</v>
      </c>
      <c r="I68" s="21"/>
      <c r="J68" s="21"/>
      <c r="K68" s="21" t="s">
        <v>77</v>
      </c>
      <c r="L68" s="25" t="s">
        <v>81</v>
      </c>
      <c r="M68" s="88" t="s">
        <v>77</v>
      </c>
      <c r="N68" s="88"/>
      <c r="O68" s="89" t="s">
        <v>67</v>
      </c>
      <c r="P68" s="90"/>
      <c r="Q68" s="16" t="s">
        <v>77</v>
      </c>
      <c r="R68" s="6"/>
    </row>
    <row r="69" spans="1:18" ht="49.5" customHeight="1">
      <c r="A69" s="102" t="s">
        <v>101</v>
      </c>
      <c r="B69" s="91"/>
      <c r="C69" s="91"/>
      <c r="D69" s="91"/>
      <c r="E69" s="91"/>
      <c r="F69" s="92"/>
      <c r="G69" s="55">
        <f>SUM(G24:G67)</f>
        <v>2888375.2357199998</v>
      </c>
      <c r="H69" s="55">
        <f>SUM(H24:H67)</f>
        <v>219941.8602</v>
      </c>
      <c r="I69" s="55"/>
      <c r="J69" s="56"/>
      <c r="L69" s="57"/>
      <c r="M69" s="103"/>
      <c r="N69" s="104"/>
      <c r="O69" s="100"/>
      <c r="P69" s="101"/>
      <c r="R69" s="6"/>
    </row>
    <row r="70" spans="1:18" s="23" customFormat="1" ht="51" customHeight="1">
      <c r="A70" s="58"/>
      <c r="B70" s="91" t="s">
        <v>102</v>
      </c>
      <c r="C70" s="91"/>
      <c r="D70" s="91"/>
      <c r="E70" s="91"/>
      <c r="F70" s="92"/>
      <c r="G70" s="20">
        <f>G69</f>
        <v>2888375.2357199998</v>
      </c>
      <c r="H70" s="20">
        <f>H69</f>
        <v>219941.8602</v>
      </c>
      <c r="L70" s="59"/>
      <c r="M70" s="60"/>
      <c r="N70" s="61"/>
      <c r="O70" s="62"/>
      <c r="P70" s="54"/>
      <c r="R70" s="54"/>
    </row>
    <row r="71" spans="1:18" ht="15.75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2"/>
      <c r="L71" s="2"/>
      <c r="M71" s="2"/>
      <c r="N71" s="2"/>
      <c r="O71" s="2"/>
      <c r="P71" s="2"/>
      <c r="Q71" s="2"/>
      <c r="R71" s="6"/>
    </row>
    <row r="72" spans="1:18" ht="32.25" customHeight="1">
      <c r="A72" s="1"/>
      <c r="B72" s="1"/>
      <c r="C72" s="2" t="s">
        <v>103</v>
      </c>
      <c r="D72" s="2" t="s">
        <v>105</v>
      </c>
      <c r="E72" s="65" t="s">
        <v>109</v>
      </c>
      <c r="F72" s="2" t="s">
        <v>104</v>
      </c>
      <c r="G72" s="8"/>
      <c r="H72" s="4"/>
      <c r="I72" s="2"/>
      <c r="J72" s="2"/>
      <c r="K72" s="129" t="s">
        <v>110</v>
      </c>
      <c r="L72" s="129"/>
      <c r="M72" s="129"/>
      <c r="N72" s="2"/>
      <c r="O72" s="2"/>
      <c r="P72" s="2"/>
      <c r="Q72" s="2"/>
      <c r="R72" s="6"/>
    </row>
    <row r="73" spans="1:18" ht="63.75" customHeight="1">
      <c r="A73" s="1"/>
      <c r="B73" s="1"/>
      <c r="C73" s="66" t="s">
        <v>105</v>
      </c>
      <c r="D73" s="2" t="s">
        <v>107</v>
      </c>
      <c r="E73" s="65" t="s">
        <v>108</v>
      </c>
      <c r="F73" s="2" t="s">
        <v>104</v>
      </c>
      <c r="G73" s="4"/>
      <c r="H73" s="4" t="s">
        <v>106</v>
      </c>
      <c r="I73" s="2"/>
      <c r="J73" s="2"/>
      <c r="K73" s="2"/>
      <c r="L73" s="2"/>
      <c r="M73" s="2"/>
      <c r="N73" s="2"/>
      <c r="O73" s="2"/>
      <c r="P73" s="2"/>
      <c r="Q73" s="2"/>
      <c r="R73" s="6"/>
    </row>
    <row r="74" spans="1:18" ht="39" customHeight="1">
      <c r="A74" s="67"/>
      <c r="B74" s="79"/>
      <c r="C74" s="68"/>
      <c r="D74" s="69"/>
      <c r="E74" s="70"/>
      <c r="F74" s="12"/>
      <c r="G74" s="4"/>
      <c r="H74" s="71"/>
      <c r="I74" s="68"/>
      <c r="J74" s="68"/>
      <c r="K74" s="68"/>
      <c r="L74" s="68"/>
      <c r="M74" s="68"/>
      <c r="N74" s="68"/>
      <c r="O74" s="68"/>
      <c r="P74" s="68"/>
      <c r="Q74" s="68"/>
      <c r="R74" s="6"/>
    </row>
    <row r="75" spans="1:31" ht="57.75" customHeight="1">
      <c r="A75" s="1"/>
      <c r="B75" s="1"/>
      <c r="C75" s="2"/>
      <c r="D75" s="2"/>
      <c r="E75" s="3"/>
      <c r="F75" s="2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72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</row>
    <row r="76" spans="1:31" ht="12.75" customHeight="1">
      <c r="A76" s="1"/>
      <c r="B76" s="1"/>
      <c r="C76" s="2"/>
      <c r="D76" s="2"/>
      <c r="E76" s="3"/>
      <c r="F76" s="2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>
      <c r="A77" s="1"/>
      <c r="B77" s="1"/>
      <c r="C77" s="2"/>
      <c r="D77" s="2"/>
      <c r="E77" s="3"/>
      <c r="F77" s="2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>
      <c r="A78" s="1"/>
      <c r="B78" s="1"/>
      <c r="C78" s="2"/>
      <c r="D78" s="2"/>
      <c r="E78" s="3"/>
      <c r="F78" s="2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 customHeight="1">
      <c r="A79" s="1"/>
      <c r="B79" s="1"/>
      <c r="C79" s="2"/>
      <c r="D79" s="2"/>
      <c r="E79" s="3"/>
      <c r="F79" s="2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>
      <c r="A80" s="1"/>
      <c r="B80" s="1"/>
      <c r="C80" s="2"/>
      <c r="D80" s="2"/>
      <c r="E80" s="3"/>
      <c r="F80" s="2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>
      <c r="A81" s="1"/>
      <c r="B81" s="1"/>
      <c r="C81" s="2"/>
      <c r="D81" s="2"/>
      <c r="E81" s="3"/>
      <c r="F81" s="2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>
      <c r="A82" s="1"/>
      <c r="B82" s="1"/>
      <c r="C82" s="2"/>
      <c r="D82" s="2"/>
      <c r="E82" s="3"/>
      <c r="F82" s="2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>
      <c r="A83" s="1"/>
      <c r="B83" s="1"/>
      <c r="C83" s="2"/>
      <c r="D83" s="2"/>
      <c r="E83" s="3"/>
      <c r="F83" s="2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>
      <c r="A84" s="1"/>
      <c r="B84" s="1"/>
      <c r="C84" s="2"/>
      <c r="D84" s="2"/>
      <c r="E84" s="3"/>
      <c r="F84" s="2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>
      <c r="A85" s="1"/>
      <c r="B85" s="1"/>
      <c r="C85" s="2"/>
      <c r="D85" s="2"/>
      <c r="E85" s="3"/>
      <c r="F85" s="2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>
      <c r="A86" s="1"/>
      <c r="B86" s="1"/>
      <c r="C86" s="2"/>
      <c r="D86" s="2"/>
      <c r="E86" s="3"/>
      <c r="F86" s="2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>
      <c r="A87" s="1"/>
      <c r="B87" s="1"/>
      <c r="C87" s="2"/>
      <c r="D87" s="2"/>
      <c r="E87" s="3"/>
      <c r="F87" s="2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>
      <c r="A88" s="1"/>
      <c r="B88" s="1"/>
      <c r="C88" s="2"/>
      <c r="D88" s="2"/>
      <c r="E88" s="3"/>
      <c r="F88" s="2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>
      <c r="A89" s="1"/>
      <c r="B89" s="1"/>
      <c r="C89" s="2"/>
      <c r="D89" s="2"/>
      <c r="E89" s="3"/>
      <c r="F89" s="2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>
      <c r="A90" s="1"/>
      <c r="B90" s="1"/>
      <c r="C90" s="2"/>
      <c r="D90" s="2"/>
      <c r="E90" s="3"/>
      <c r="F90" s="2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>
      <c r="A91" s="1"/>
      <c r="B91" s="1"/>
      <c r="C91" s="2"/>
      <c r="D91" s="2"/>
      <c r="E91" s="3"/>
      <c r="F91" s="2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>
      <c r="A92" s="1"/>
      <c r="B92" s="1"/>
      <c r="C92" s="2"/>
      <c r="D92" s="2"/>
      <c r="E92" s="3"/>
      <c r="F92" s="2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>
      <c r="A93" s="1"/>
      <c r="B93" s="1"/>
      <c r="C93" s="2"/>
      <c r="D93" s="2"/>
      <c r="E93" s="3"/>
      <c r="F93" s="2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>
      <c r="A94" s="1"/>
      <c r="B94" s="1"/>
      <c r="C94" s="2"/>
      <c r="D94" s="2"/>
      <c r="E94" s="3"/>
      <c r="F94" s="2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>
      <c r="A95" s="1"/>
      <c r="B95" s="1"/>
      <c r="C95" s="2"/>
      <c r="D95" s="2"/>
      <c r="E95" s="3"/>
      <c r="F95" s="2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>
      <c r="A96" s="1"/>
      <c r="B96" s="1"/>
      <c r="C96" s="2"/>
      <c r="D96" s="2"/>
      <c r="E96" s="3"/>
      <c r="F96" s="2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>
      <c r="A97" s="1"/>
      <c r="B97" s="1"/>
      <c r="C97" s="2"/>
      <c r="D97" s="2"/>
      <c r="E97" s="3"/>
      <c r="F97" s="2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>
      <c r="A98" s="1"/>
      <c r="B98" s="1"/>
      <c r="C98" s="2"/>
      <c r="D98" s="2"/>
      <c r="E98" s="3"/>
      <c r="F98" s="2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>
      <c r="A99" s="1"/>
      <c r="B99" s="1"/>
      <c r="C99" s="2"/>
      <c r="D99" s="2"/>
      <c r="E99" s="3"/>
      <c r="F99" s="2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>
      <c r="A100" s="1"/>
      <c r="B100" s="1"/>
      <c r="C100" s="2"/>
      <c r="D100" s="2"/>
      <c r="E100" s="3"/>
      <c r="F100" s="2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>
      <c r="A101" s="1"/>
      <c r="B101" s="1"/>
      <c r="C101" s="2"/>
      <c r="D101" s="2"/>
      <c r="E101" s="3"/>
      <c r="F101" s="2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>
      <c r="A102" s="1"/>
      <c r="B102" s="1"/>
      <c r="C102" s="2"/>
      <c r="D102" s="2"/>
      <c r="E102" s="3"/>
      <c r="F102" s="2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>
      <c r="A103" s="1"/>
      <c r="B103" s="1"/>
      <c r="C103" s="2"/>
      <c r="D103" s="2"/>
      <c r="E103" s="3"/>
      <c r="F103" s="2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>
      <c r="A104" s="1"/>
      <c r="B104" s="1"/>
      <c r="C104" s="2"/>
      <c r="D104" s="2"/>
      <c r="E104" s="3"/>
      <c r="F104" s="2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>
      <c r="A105" s="1"/>
      <c r="B105" s="1"/>
      <c r="C105" s="2"/>
      <c r="D105" s="2"/>
      <c r="E105" s="3"/>
      <c r="F105" s="2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>
      <c r="A106" s="1"/>
      <c r="B106" s="1"/>
      <c r="C106" s="2"/>
      <c r="D106" s="2"/>
      <c r="E106" s="3"/>
      <c r="F106" s="2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>
      <c r="A107" s="1"/>
      <c r="B107" s="1"/>
      <c r="C107" s="2"/>
      <c r="D107" s="2"/>
      <c r="E107" s="3"/>
      <c r="F107" s="2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>
      <c r="A108" s="1"/>
      <c r="B108" s="1"/>
      <c r="C108" s="2"/>
      <c r="D108" s="2"/>
      <c r="E108" s="3"/>
      <c r="F108" s="2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>
      <c r="A109" s="1"/>
      <c r="B109" s="1"/>
      <c r="C109" s="2"/>
      <c r="D109" s="2"/>
      <c r="E109" s="3"/>
      <c r="F109" s="2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>
      <c r="A110" s="1"/>
      <c r="B110" s="1"/>
      <c r="C110" s="2"/>
      <c r="D110" s="2"/>
      <c r="E110" s="3"/>
      <c r="F110" s="2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>
      <c r="A111" s="1"/>
      <c r="B111" s="1"/>
      <c r="C111" s="2"/>
      <c r="D111" s="2"/>
      <c r="E111" s="3"/>
      <c r="F111" s="2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>
      <c r="A112" s="1"/>
      <c r="B112" s="1"/>
      <c r="C112" s="2"/>
      <c r="D112" s="2"/>
      <c r="E112" s="3"/>
      <c r="F112" s="2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>
      <c r="A113" s="1"/>
      <c r="B113" s="1"/>
      <c r="C113" s="2"/>
      <c r="D113" s="2"/>
      <c r="E113" s="3"/>
      <c r="F113" s="2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>
      <c r="A114" s="1"/>
      <c r="B114" s="1"/>
      <c r="C114" s="2"/>
      <c r="D114" s="2"/>
      <c r="E114" s="3"/>
      <c r="F114" s="2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>
      <c r="A115" s="1"/>
      <c r="B115" s="1"/>
      <c r="C115" s="2"/>
      <c r="D115" s="2"/>
      <c r="E115" s="3"/>
      <c r="F115" s="2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>
      <c r="A116" s="1"/>
      <c r="B116" s="1"/>
      <c r="C116" s="2"/>
      <c r="D116" s="2"/>
      <c r="E116" s="3"/>
      <c r="F116" s="2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>
      <c r="A117" s="1"/>
      <c r="B117" s="1"/>
      <c r="C117" s="2"/>
      <c r="D117" s="2"/>
      <c r="E117" s="3"/>
      <c r="F117" s="2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>
      <c r="A118" s="1"/>
      <c r="B118" s="1"/>
      <c r="C118" s="2"/>
      <c r="D118" s="2"/>
      <c r="E118" s="3"/>
      <c r="F118" s="2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>
      <c r="A119" s="1"/>
      <c r="B119" s="1"/>
      <c r="C119" s="2"/>
      <c r="D119" s="2"/>
      <c r="E119" s="3"/>
      <c r="F119" s="2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>
      <c r="A120" s="1"/>
      <c r="B120" s="1"/>
      <c r="C120" s="2"/>
      <c r="D120" s="2"/>
      <c r="E120" s="3"/>
      <c r="F120" s="2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>
      <c r="A121" s="1"/>
      <c r="B121" s="1"/>
      <c r="C121" s="2"/>
      <c r="D121" s="2"/>
      <c r="E121" s="3"/>
      <c r="F121" s="2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>
      <c r="A122" s="1"/>
      <c r="B122" s="1"/>
      <c r="C122" s="2"/>
      <c r="D122" s="2"/>
      <c r="E122" s="3"/>
      <c r="F122" s="2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>
      <c r="A123" s="1"/>
      <c r="B123" s="1"/>
      <c r="C123" s="2"/>
      <c r="D123" s="2"/>
      <c r="E123" s="3"/>
      <c r="F123" s="2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>
      <c r="A124" s="1"/>
      <c r="B124" s="1"/>
      <c r="C124" s="2"/>
      <c r="D124" s="2"/>
      <c r="E124" s="3"/>
      <c r="F124" s="2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>
      <c r="A125" s="1"/>
      <c r="B125" s="1"/>
      <c r="C125" s="2"/>
      <c r="D125" s="2"/>
      <c r="E125" s="3"/>
      <c r="F125" s="2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>
      <c r="A126" s="1"/>
      <c r="B126" s="1"/>
      <c r="C126" s="2"/>
      <c r="D126" s="2"/>
      <c r="E126" s="3"/>
      <c r="F126" s="2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>
      <c r="A127" s="1"/>
      <c r="B127" s="1"/>
      <c r="C127" s="2"/>
      <c r="D127" s="2"/>
      <c r="E127" s="3"/>
      <c r="F127" s="2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>
      <c r="A128" s="1"/>
      <c r="B128" s="1"/>
      <c r="C128" s="2"/>
      <c r="D128" s="2"/>
      <c r="E128" s="3"/>
      <c r="F128" s="2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>
      <c r="A129" s="1"/>
      <c r="B129" s="1"/>
      <c r="C129" s="2"/>
      <c r="D129" s="2"/>
      <c r="E129" s="3"/>
      <c r="F129" s="2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>
      <c r="A130" s="1"/>
      <c r="B130" s="1"/>
      <c r="C130" s="2"/>
      <c r="D130" s="2"/>
      <c r="E130" s="3"/>
      <c r="F130" s="2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>
      <c r="A131" s="1"/>
      <c r="B131" s="1"/>
      <c r="C131" s="2"/>
      <c r="D131" s="2"/>
      <c r="E131" s="3"/>
      <c r="F131" s="2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>
      <c r="A132" s="1"/>
      <c r="B132" s="1"/>
      <c r="C132" s="2"/>
      <c r="D132" s="2"/>
      <c r="E132" s="3"/>
      <c r="F132" s="2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>
      <c r="A133" s="1"/>
      <c r="B133" s="1"/>
      <c r="C133" s="2"/>
      <c r="D133" s="2"/>
      <c r="E133" s="3"/>
      <c r="F133" s="2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>
      <c r="A134" s="1"/>
      <c r="B134" s="1"/>
      <c r="C134" s="2"/>
      <c r="D134" s="2"/>
      <c r="E134" s="3"/>
      <c r="F134" s="2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>
      <c r="A135" s="1"/>
      <c r="B135" s="1"/>
      <c r="C135" s="2"/>
      <c r="D135" s="2"/>
      <c r="E135" s="3"/>
      <c r="F135" s="2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>
      <c r="A136" s="1"/>
      <c r="B136" s="1"/>
      <c r="C136" s="2"/>
      <c r="D136" s="2"/>
      <c r="E136" s="3"/>
      <c r="F136" s="2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>
      <c r="A137" s="1"/>
      <c r="B137" s="1"/>
      <c r="C137" s="2"/>
      <c r="D137" s="2"/>
      <c r="E137" s="3"/>
      <c r="F137" s="2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>
      <c r="A138" s="1"/>
      <c r="B138" s="1"/>
      <c r="C138" s="2"/>
      <c r="D138" s="2"/>
      <c r="E138" s="3"/>
      <c r="F138" s="2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>
      <c r="A139" s="1"/>
      <c r="B139" s="1"/>
      <c r="C139" s="2"/>
      <c r="D139" s="2"/>
      <c r="E139" s="3"/>
      <c r="F139" s="2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>
      <c r="A140" s="1"/>
      <c r="B140" s="1"/>
      <c r="C140" s="2"/>
      <c r="D140" s="2"/>
      <c r="E140" s="3"/>
      <c r="F140" s="2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>
      <c r="A141" s="1"/>
      <c r="B141" s="1"/>
      <c r="C141" s="2"/>
      <c r="D141" s="2"/>
      <c r="E141" s="3"/>
      <c r="F141" s="2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>
      <c r="A142" s="1"/>
      <c r="B142" s="1"/>
      <c r="C142" s="2"/>
      <c r="D142" s="2"/>
      <c r="E142" s="3"/>
      <c r="F142" s="2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>
      <c r="A143" s="1"/>
      <c r="B143" s="1"/>
      <c r="C143" s="2"/>
      <c r="D143" s="2"/>
      <c r="E143" s="3"/>
      <c r="F143" s="2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>
      <c r="A144" s="1"/>
      <c r="B144" s="1"/>
      <c r="C144" s="2"/>
      <c r="D144" s="2"/>
      <c r="E144" s="3"/>
      <c r="F144" s="2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>
      <c r="A145" s="1"/>
      <c r="B145" s="1"/>
      <c r="C145" s="2"/>
      <c r="D145" s="2"/>
      <c r="E145" s="3"/>
      <c r="F145" s="2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>
      <c r="A146" s="1"/>
      <c r="B146" s="1"/>
      <c r="C146" s="2"/>
      <c r="D146" s="2"/>
      <c r="E146" s="3"/>
      <c r="F146" s="2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>
      <c r="A147" s="1"/>
      <c r="B147" s="1"/>
      <c r="C147" s="2"/>
      <c r="D147" s="2"/>
      <c r="E147" s="3"/>
      <c r="F147" s="2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>
      <c r="A148" s="1"/>
      <c r="B148" s="1"/>
      <c r="C148" s="2"/>
      <c r="D148" s="2"/>
      <c r="E148" s="3"/>
      <c r="F148" s="2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>
      <c r="A149" s="1"/>
      <c r="B149" s="1"/>
      <c r="C149" s="2"/>
      <c r="D149" s="2"/>
      <c r="E149" s="3"/>
      <c r="F149" s="2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>
      <c r="A150" s="1"/>
      <c r="B150" s="1"/>
      <c r="C150" s="2"/>
      <c r="D150" s="2"/>
      <c r="E150" s="3"/>
      <c r="F150" s="2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>
      <c r="A151" s="1"/>
      <c r="B151" s="1"/>
      <c r="C151" s="2"/>
      <c r="D151" s="2"/>
      <c r="E151" s="3"/>
      <c r="F151" s="2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>
      <c r="A152" s="1"/>
      <c r="B152" s="1"/>
      <c r="C152" s="2"/>
      <c r="D152" s="2"/>
      <c r="E152" s="3"/>
      <c r="F152" s="2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>
      <c r="A153" s="1"/>
      <c r="B153" s="1"/>
      <c r="C153" s="2"/>
      <c r="D153" s="2"/>
      <c r="E153" s="3"/>
      <c r="F153" s="2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>
      <c r="A154" s="1"/>
      <c r="B154" s="1"/>
      <c r="C154" s="2"/>
      <c r="D154" s="2"/>
      <c r="E154" s="3"/>
      <c r="F154" s="2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>
      <c r="A155" s="1"/>
      <c r="B155" s="1"/>
      <c r="C155" s="2"/>
      <c r="D155" s="2"/>
      <c r="E155" s="3"/>
      <c r="F155" s="2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>
      <c r="A156" s="1"/>
      <c r="B156" s="1"/>
      <c r="C156" s="2"/>
      <c r="D156" s="2"/>
      <c r="E156" s="3"/>
      <c r="F156" s="2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>
      <c r="A157" s="1"/>
      <c r="B157" s="1"/>
      <c r="C157" s="2"/>
      <c r="D157" s="2"/>
      <c r="E157" s="3"/>
      <c r="F157" s="2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>
      <c r="A158" s="1"/>
      <c r="B158" s="1"/>
      <c r="C158" s="2"/>
      <c r="D158" s="2"/>
      <c r="E158" s="3"/>
      <c r="F158" s="2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>
      <c r="A159" s="1"/>
      <c r="B159" s="1"/>
      <c r="C159" s="2"/>
      <c r="D159" s="2"/>
      <c r="E159" s="3"/>
      <c r="F159" s="2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>
      <c r="A160" s="1"/>
      <c r="B160" s="1"/>
      <c r="C160" s="2"/>
      <c r="D160" s="2"/>
      <c r="E160" s="3"/>
      <c r="F160" s="2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>
      <c r="A161" s="1"/>
      <c r="B161" s="1"/>
      <c r="C161" s="2"/>
      <c r="D161" s="2"/>
      <c r="E161" s="3"/>
      <c r="F161" s="2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>
      <c r="A162" s="1"/>
      <c r="B162" s="1"/>
      <c r="C162" s="2"/>
      <c r="D162" s="2"/>
      <c r="E162" s="3"/>
      <c r="F162" s="2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>
      <c r="A163" s="1"/>
      <c r="B163" s="1"/>
      <c r="C163" s="2"/>
      <c r="D163" s="2"/>
      <c r="E163" s="3"/>
      <c r="F163" s="2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>
      <c r="A164" s="1"/>
      <c r="B164" s="1"/>
      <c r="C164" s="2"/>
      <c r="D164" s="2"/>
      <c r="E164" s="3"/>
      <c r="F164" s="2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>
      <c r="A165" s="1"/>
      <c r="B165" s="1"/>
      <c r="C165" s="2"/>
      <c r="D165" s="2"/>
      <c r="E165" s="3"/>
      <c r="F165" s="2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>
      <c r="A166" s="1"/>
      <c r="B166" s="1"/>
      <c r="C166" s="2"/>
      <c r="D166" s="2"/>
      <c r="E166" s="3"/>
      <c r="F166" s="2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>
      <c r="A167" s="1"/>
      <c r="B167" s="1"/>
      <c r="C167" s="2"/>
      <c r="D167" s="2"/>
      <c r="E167" s="3"/>
      <c r="F167" s="2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>
      <c r="A168" s="1"/>
      <c r="B168" s="1"/>
      <c r="C168" s="2"/>
      <c r="D168" s="2"/>
      <c r="E168" s="3"/>
      <c r="F168" s="2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>
      <c r="A169" s="1"/>
      <c r="B169" s="1"/>
      <c r="C169" s="2"/>
      <c r="D169" s="2"/>
      <c r="E169" s="3"/>
      <c r="F169" s="2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>
      <c r="A170" s="1"/>
      <c r="B170" s="1"/>
      <c r="C170" s="2"/>
      <c r="D170" s="2"/>
      <c r="E170" s="3"/>
      <c r="F170" s="2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>
      <c r="A171" s="1"/>
      <c r="B171" s="1"/>
      <c r="C171" s="2"/>
      <c r="D171" s="2"/>
      <c r="E171" s="3"/>
      <c r="F171" s="2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>
      <c r="A172" s="1"/>
      <c r="B172" s="1"/>
      <c r="C172" s="2"/>
      <c r="D172" s="2"/>
      <c r="E172" s="3"/>
      <c r="F172" s="2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>
      <c r="A173" s="1"/>
      <c r="B173" s="1"/>
      <c r="C173" s="2"/>
      <c r="D173" s="2"/>
      <c r="E173" s="3"/>
      <c r="F173" s="2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>
      <c r="A174" s="1"/>
      <c r="B174" s="1"/>
      <c r="C174" s="2"/>
      <c r="D174" s="2"/>
      <c r="E174" s="3"/>
      <c r="F174" s="2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>
      <c r="A175" s="1"/>
      <c r="B175" s="1"/>
      <c r="C175" s="2"/>
      <c r="D175" s="2"/>
      <c r="E175" s="3"/>
      <c r="F175" s="2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>
      <c r="A176" s="1"/>
      <c r="B176" s="1"/>
      <c r="C176" s="2"/>
      <c r="D176" s="2"/>
      <c r="E176" s="3"/>
      <c r="F176" s="2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>
      <c r="A177" s="1"/>
      <c r="B177" s="1"/>
      <c r="C177" s="2"/>
      <c r="D177" s="2"/>
      <c r="E177" s="3"/>
      <c r="F177" s="2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>
      <c r="A178" s="1"/>
      <c r="B178" s="1"/>
      <c r="C178" s="2"/>
      <c r="D178" s="2"/>
      <c r="E178" s="3"/>
      <c r="F178" s="2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>
      <c r="A179" s="1"/>
      <c r="B179" s="1"/>
      <c r="C179" s="2"/>
      <c r="D179" s="2"/>
      <c r="E179" s="3"/>
      <c r="F179" s="2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>
      <c r="A180" s="1"/>
      <c r="B180" s="1"/>
      <c r="C180" s="2"/>
      <c r="D180" s="2"/>
      <c r="E180" s="3"/>
      <c r="F180" s="2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>
      <c r="A181" s="1"/>
      <c r="B181" s="1"/>
      <c r="C181" s="2"/>
      <c r="D181" s="2"/>
      <c r="E181" s="3"/>
      <c r="F181" s="2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>
      <c r="A182" s="1"/>
      <c r="B182" s="1"/>
      <c r="C182" s="2"/>
      <c r="D182" s="2"/>
      <c r="E182" s="3"/>
      <c r="F182" s="2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>
      <c r="A183" s="1"/>
      <c r="B183" s="1"/>
      <c r="C183" s="2"/>
      <c r="D183" s="2"/>
      <c r="E183" s="3"/>
      <c r="F183" s="2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>
      <c r="A184" s="1"/>
      <c r="B184" s="1"/>
      <c r="C184" s="2"/>
      <c r="D184" s="2"/>
      <c r="E184" s="3"/>
      <c r="F184" s="2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>
      <c r="A185" s="1"/>
      <c r="B185" s="1"/>
      <c r="C185" s="2"/>
      <c r="D185" s="2"/>
      <c r="E185" s="3"/>
      <c r="F185" s="2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>
      <c r="A186" s="1"/>
      <c r="B186" s="1"/>
      <c r="C186" s="2"/>
      <c r="D186" s="2"/>
      <c r="E186" s="3"/>
      <c r="F186" s="2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>
      <c r="A187" s="1"/>
      <c r="B187" s="1"/>
      <c r="C187" s="2"/>
      <c r="D187" s="2"/>
      <c r="E187" s="3"/>
      <c r="F187" s="2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>
      <c r="A188" s="1"/>
      <c r="B188" s="1"/>
      <c r="C188" s="2"/>
      <c r="D188" s="2"/>
      <c r="E188" s="3"/>
      <c r="F188" s="2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>
      <c r="A189" s="1"/>
      <c r="B189" s="1"/>
      <c r="C189" s="2"/>
      <c r="D189" s="2"/>
      <c r="E189" s="3"/>
      <c r="F189" s="2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>
      <c r="A190" s="1"/>
      <c r="B190" s="1"/>
      <c r="C190" s="2"/>
      <c r="D190" s="2"/>
      <c r="E190" s="3"/>
      <c r="F190" s="2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>
      <c r="A191" s="1"/>
      <c r="B191" s="1"/>
      <c r="C191" s="2"/>
      <c r="D191" s="2"/>
      <c r="E191" s="3"/>
      <c r="F191" s="2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>
      <c r="A192" s="1"/>
      <c r="B192" s="1"/>
      <c r="C192" s="2"/>
      <c r="D192" s="2"/>
      <c r="E192" s="3"/>
      <c r="F192" s="2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>
      <c r="A193" s="1"/>
      <c r="B193" s="1"/>
      <c r="C193" s="2"/>
      <c r="D193" s="2"/>
      <c r="E193" s="3"/>
      <c r="F193" s="2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>
      <c r="A194" s="1"/>
      <c r="B194" s="1"/>
      <c r="C194" s="2"/>
      <c r="D194" s="2"/>
      <c r="E194" s="3"/>
      <c r="F194" s="2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>
      <c r="A195" s="1"/>
      <c r="B195" s="1"/>
      <c r="C195" s="2"/>
      <c r="D195" s="2"/>
      <c r="E195" s="3"/>
      <c r="F195" s="2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>
      <c r="A196" s="1"/>
      <c r="B196" s="1"/>
      <c r="C196" s="2"/>
      <c r="D196" s="2"/>
      <c r="E196" s="3"/>
      <c r="F196" s="2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>
      <c r="A197" s="1"/>
      <c r="B197" s="1"/>
      <c r="C197" s="2"/>
      <c r="D197" s="2"/>
      <c r="E197" s="3"/>
      <c r="F197" s="2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>
      <c r="A198" s="1"/>
      <c r="B198" s="1"/>
      <c r="C198" s="2"/>
      <c r="D198" s="2"/>
      <c r="E198" s="3"/>
      <c r="F198" s="2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>
      <c r="A199" s="1"/>
      <c r="B199" s="1"/>
      <c r="C199" s="2"/>
      <c r="D199" s="2"/>
      <c r="E199" s="3"/>
      <c r="F199" s="2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>
      <c r="A200" s="1"/>
      <c r="B200" s="1"/>
      <c r="C200" s="2"/>
      <c r="D200" s="2"/>
      <c r="E200" s="3"/>
      <c r="F200" s="2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>
      <c r="A201" s="1"/>
      <c r="B201" s="1"/>
      <c r="C201" s="2"/>
      <c r="D201" s="2"/>
      <c r="E201" s="3"/>
      <c r="F201" s="2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>
      <c r="A202" s="1"/>
      <c r="B202" s="1"/>
      <c r="C202" s="2"/>
      <c r="D202" s="2"/>
      <c r="E202" s="3"/>
      <c r="F202" s="2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>
      <c r="A203" s="1"/>
      <c r="B203" s="1"/>
      <c r="C203" s="2"/>
      <c r="D203" s="2"/>
      <c r="E203" s="3"/>
      <c r="F203" s="2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>
      <c r="A204" s="1"/>
      <c r="B204" s="1"/>
      <c r="C204" s="2"/>
      <c r="D204" s="2"/>
      <c r="E204" s="3"/>
      <c r="F204" s="2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>
      <c r="A205" s="1"/>
      <c r="B205" s="1"/>
      <c r="C205" s="2"/>
      <c r="D205" s="2"/>
      <c r="E205" s="3"/>
      <c r="F205" s="2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>
      <c r="A206" s="1"/>
      <c r="B206" s="1"/>
      <c r="C206" s="2"/>
      <c r="D206" s="2"/>
      <c r="E206" s="3"/>
      <c r="F206" s="2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>
      <c r="A207" s="1"/>
      <c r="B207" s="1"/>
      <c r="C207" s="2"/>
      <c r="D207" s="2"/>
      <c r="E207" s="3"/>
      <c r="F207" s="2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>
      <c r="A208" s="1"/>
      <c r="B208" s="1"/>
      <c r="C208" s="2"/>
      <c r="D208" s="2"/>
      <c r="E208" s="3"/>
      <c r="F208" s="2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>
      <c r="A209" s="1"/>
      <c r="B209" s="1"/>
      <c r="C209" s="2"/>
      <c r="D209" s="2"/>
      <c r="E209" s="3"/>
      <c r="F209" s="2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>
      <c r="A210" s="1"/>
      <c r="B210" s="1"/>
      <c r="C210" s="2"/>
      <c r="D210" s="2"/>
      <c r="E210" s="3"/>
      <c r="F210" s="2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>
      <c r="A211" s="1"/>
      <c r="B211" s="1"/>
      <c r="C211" s="2"/>
      <c r="D211" s="2"/>
      <c r="E211" s="3"/>
      <c r="F211" s="2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>
      <c r="A212" s="1"/>
      <c r="B212" s="1"/>
      <c r="C212" s="2"/>
      <c r="D212" s="2"/>
      <c r="E212" s="3"/>
      <c r="F212" s="2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>
      <c r="A213" s="1"/>
      <c r="B213" s="1"/>
      <c r="C213" s="2"/>
      <c r="D213" s="2"/>
      <c r="E213" s="3"/>
      <c r="F213" s="2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>
      <c r="A214" s="1"/>
      <c r="B214" s="1"/>
      <c r="C214" s="2"/>
      <c r="D214" s="2"/>
      <c r="E214" s="3"/>
      <c r="F214" s="2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>
      <c r="A215" s="1"/>
      <c r="B215" s="1"/>
      <c r="C215" s="2"/>
      <c r="D215" s="2"/>
      <c r="E215" s="3"/>
      <c r="F215" s="2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>
      <c r="A216" s="1"/>
      <c r="B216" s="1"/>
      <c r="C216" s="2"/>
      <c r="D216" s="2"/>
      <c r="E216" s="3"/>
      <c r="F216" s="2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>
      <c r="A217" s="1"/>
      <c r="B217" s="1"/>
      <c r="C217" s="2"/>
      <c r="D217" s="2"/>
      <c r="E217" s="3"/>
      <c r="F217" s="2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>
      <c r="A218" s="1"/>
      <c r="B218" s="1"/>
      <c r="C218" s="2"/>
      <c r="D218" s="2"/>
      <c r="E218" s="3"/>
      <c r="F218" s="2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>
      <c r="A219" s="1"/>
      <c r="B219" s="1"/>
      <c r="C219" s="2"/>
      <c r="D219" s="2"/>
      <c r="E219" s="3"/>
      <c r="F219" s="2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>
      <c r="A220" s="1"/>
      <c r="B220" s="1"/>
      <c r="C220" s="2"/>
      <c r="D220" s="2"/>
      <c r="E220" s="3"/>
      <c r="F220" s="2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>
      <c r="A221" s="1"/>
      <c r="B221" s="1"/>
      <c r="C221" s="2"/>
      <c r="D221" s="2"/>
      <c r="E221" s="3"/>
      <c r="F221" s="2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>
      <c r="A222" s="1"/>
      <c r="B222" s="1"/>
      <c r="C222" s="2"/>
      <c r="D222" s="2"/>
      <c r="E222" s="3"/>
      <c r="F222" s="2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>
      <c r="A223" s="1"/>
      <c r="B223" s="1"/>
      <c r="C223" s="2"/>
      <c r="D223" s="2"/>
      <c r="E223" s="3"/>
      <c r="F223" s="2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>
      <c r="A224" s="1"/>
      <c r="B224" s="1"/>
      <c r="C224" s="2"/>
      <c r="D224" s="2"/>
      <c r="E224" s="3"/>
      <c r="F224" s="2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>
      <c r="A225" s="1"/>
      <c r="B225" s="1"/>
      <c r="C225" s="2"/>
      <c r="D225" s="2"/>
      <c r="E225" s="3"/>
      <c r="F225" s="2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>
      <c r="A226" s="1"/>
      <c r="B226" s="1"/>
      <c r="C226" s="2"/>
      <c r="D226" s="2"/>
      <c r="E226" s="3"/>
      <c r="F226" s="2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>
      <c r="A227" s="1"/>
      <c r="B227" s="1"/>
      <c r="C227" s="2"/>
      <c r="D227" s="2"/>
      <c r="E227" s="3"/>
      <c r="F227" s="2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>
      <c r="A228" s="1"/>
      <c r="B228" s="1"/>
      <c r="C228" s="2"/>
      <c r="D228" s="2"/>
      <c r="E228" s="3"/>
      <c r="F228" s="2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>
      <c r="A229" s="1"/>
      <c r="B229" s="1"/>
      <c r="C229" s="2"/>
      <c r="D229" s="2"/>
      <c r="E229" s="3"/>
      <c r="F229" s="2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>
      <c r="A230" s="1"/>
      <c r="B230" s="1"/>
      <c r="C230" s="2"/>
      <c r="D230" s="2"/>
      <c r="E230" s="3"/>
      <c r="F230" s="2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>
      <c r="A231" s="1"/>
      <c r="B231" s="1"/>
      <c r="C231" s="2"/>
      <c r="D231" s="2"/>
      <c r="E231" s="3"/>
      <c r="F231" s="2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>
      <c r="A232" s="1"/>
      <c r="B232" s="1"/>
      <c r="C232" s="2"/>
      <c r="D232" s="2"/>
      <c r="E232" s="3"/>
      <c r="F232" s="2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>
      <c r="A233" s="1"/>
      <c r="B233" s="1"/>
      <c r="C233" s="2"/>
      <c r="D233" s="2"/>
      <c r="E233" s="3"/>
      <c r="F233" s="2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>
      <c r="A234" s="1"/>
      <c r="B234" s="1"/>
      <c r="C234" s="2"/>
      <c r="D234" s="2"/>
      <c r="E234" s="3"/>
      <c r="F234" s="2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>
      <c r="A235" s="1"/>
      <c r="B235" s="1"/>
      <c r="C235" s="2"/>
      <c r="D235" s="2"/>
      <c r="E235" s="3"/>
      <c r="F235" s="2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>
      <c r="A236" s="1"/>
      <c r="B236" s="1"/>
      <c r="C236" s="2"/>
      <c r="D236" s="2"/>
      <c r="E236" s="3"/>
      <c r="F236" s="2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>
      <c r="A237" s="1"/>
      <c r="B237" s="1"/>
      <c r="C237" s="2"/>
      <c r="D237" s="2"/>
      <c r="E237" s="3"/>
      <c r="F237" s="2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>
      <c r="A238" s="1"/>
      <c r="B238" s="1"/>
      <c r="C238" s="2"/>
      <c r="D238" s="2"/>
      <c r="E238" s="3"/>
      <c r="F238" s="2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>
      <c r="A239" s="1"/>
      <c r="B239" s="1"/>
      <c r="C239" s="2"/>
      <c r="D239" s="2"/>
      <c r="E239" s="3"/>
      <c r="F239" s="2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>
      <c r="A240" s="1"/>
      <c r="B240" s="1"/>
      <c r="C240" s="2"/>
      <c r="D240" s="2"/>
      <c r="E240" s="3"/>
      <c r="F240" s="2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>
      <c r="A241" s="1"/>
      <c r="B241" s="1"/>
      <c r="C241" s="2"/>
      <c r="D241" s="2"/>
      <c r="E241" s="3"/>
      <c r="F241" s="2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>
      <c r="A242" s="1"/>
      <c r="B242" s="1"/>
      <c r="C242" s="2"/>
      <c r="D242" s="2"/>
      <c r="E242" s="3"/>
      <c r="F242" s="2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>
      <c r="A243" s="1"/>
      <c r="B243" s="1"/>
      <c r="C243" s="2"/>
      <c r="D243" s="2"/>
      <c r="E243" s="3"/>
      <c r="F243" s="2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>
      <c r="A244" s="1"/>
      <c r="B244" s="1"/>
      <c r="C244" s="2"/>
      <c r="D244" s="2"/>
      <c r="E244" s="3"/>
      <c r="F244" s="2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>
      <c r="A245" s="1"/>
      <c r="B245" s="1"/>
      <c r="C245" s="2"/>
      <c r="D245" s="2"/>
      <c r="E245" s="3"/>
      <c r="F245" s="2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>
      <c r="A246" s="1"/>
      <c r="B246" s="1"/>
      <c r="C246" s="2"/>
      <c r="D246" s="2"/>
      <c r="E246" s="3"/>
      <c r="F246" s="2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>
      <c r="A247" s="1"/>
      <c r="B247" s="1"/>
      <c r="C247" s="2"/>
      <c r="D247" s="2"/>
      <c r="E247" s="3"/>
      <c r="F247" s="2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>
      <c r="A248" s="1"/>
      <c r="B248" s="1"/>
      <c r="C248" s="2"/>
      <c r="D248" s="2"/>
      <c r="E248" s="3"/>
      <c r="F248" s="2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>
      <c r="A249" s="1"/>
      <c r="B249" s="1"/>
      <c r="C249" s="2"/>
      <c r="D249" s="2"/>
      <c r="E249" s="3"/>
      <c r="F249" s="2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>
      <c r="A250" s="1"/>
      <c r="B250" s="1"/>
      <c r="C250" s="2"/>
      <c r="D250" s="2"/>
      <c r="E250" s="3"/>
      <c r="F250" s="2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>
      <c r="A251" s="1"/>
      <c r="B251" s="1"/>
      <c r="C251" s="2"/>
      <c r="D251" s="2"/>
      <c r="E251" s="3"/>
      <c r="F251" s="2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>
      <c r="A252" s="1"/>
      <c r="B252" s="1"/>
      <c r="C252" s="2"/>
      <c r="D252" s="2"/>
      <c r="E252" s="3"/>
      <c r="F252" s="2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>
      <c r="A253" s="1"/>
      <c r="B253" s="1"/>
      <c r="C253" s="2"/>
      <c r="D253" s="2"/>
      <c r="E253" s="3"/>
      <c r="F253" s="2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>
      <c r="A254" s="1"/>
      <c r="B254" s="1"/>
      <c r="C254" s="2"/>
      <c r="D254" s="2"/>
      <c r="E254" s="3"/>
      <c r="F254" s="2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>
      <c r="A255" s="1"/>
      <c r="B255" s="1"/>
      <c r="C255" s="2"/>
      <c r="D255" s="2"/>
      <c r="E255" s="3"/>
      <c r="F255" s="2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>
      <c r="A256" s="1"/>
      <c r="B256" s="1"/>
      <c r="C256" s="2"/>
      <c r="D256" s="2"/>
      <c r="E256" s="3"/>
      <c r="F256" s="2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>
      <c r="A257" s="1"/>
      <c r="B257" s="1"/>
      <c r="C257" s="2"/>
      <c r="D257" s="2"/>
      <c r="E257" s="3"/>
      <c r="F257" s="2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>
      <c r="A258" s="1"/>
      <c r="B258" s="1"/>
      <c r="C258" s="2"/>
      <c r="D258" s="2"/>
      <c r="E258" s="3"/>
      <c r="F258" s="2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>
      <c r="A259" s="1"/>
      <c r="B259" s="1"/>
      <c r="C259" s="2"/>
      <c r="D259" s="2"/>
      <c r="E259" s="3"/>
      <c r="F259" s="2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>
      <c r="A260" s="1"/>
      <c r="B260" s="1"/>
      <c r="C260" s="2"/>
      <c r="D260" s="2"/>
      <c r="E260" s="3"/>
      <c r="F260" s="2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>
      <c r="A261" s="1"/>
      <c r="B261" s="1"/>
      <c r="C261" s="2"/>
      <c r="D261" s="2"/>
      <c r="E261" s="3"/>
      <c r="F261" s="2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>
      <c r="A262" s="1"/>
      <c r="B262" s="1"/>
      <c r="C262" s="2"/>
      <c r="D262" s="2"/>
      <c r="E262" s="3"/>
      <c r="F262" s="2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>
      <c r="A263" s="1"/>
      <c r="B263" s="1"/>
      <c r="C263" s="2"/>
      <c r="D263" s="2"/>
      <c r="E263" s="3"/>
      <c r="F263" s="2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>
      <c r="A264" s="1"/>
      <c r="B264" s="1"/>
      <c r="C264" s="2"/>
      <c r="D264" s="2"/>
      <c r="E264" s="3"/>
      <c r="F264" s="2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>
      <c r="A265" s="1"/>
      <c r="B265" s="1"/>
      <c r="C265" s="2"/>
      <c r="D265" s="2"/>
      <c r="E265" s="3"/>
      <c r="F265" s="2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>
      <c r="A266" s="1"/>
      <c r="B266" s="1"/>
      <c r="C266" s="2"/>
      <c r="D266" s="2"/>
      <c r="E266" s="3"/>
      <c r="F266" s="2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>
      <c r="A267" s="1"/>
      <c r="B267" s="1"/>
      <c r="C267" s="2"/>
      <c r="D267" s="2"/>
      <c r="E267" s="3"/>
      <c r="F267" s="2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>
      <c r="A268" s="1"/>
      <c r="B268" s="1"/>
      <c r="C268" s="2"/>
      <c r="D268" s="2"/>
      <c r="E268" s="3"/>
      <c r="F268" s="2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>
      <c r="A269" s="1"/>
      <c r="B269" s="1"/>
      <c r="C269" s="2"/>
      <c r="D269" s="2"/>
      <c r="E269" s="3"/>
      <c r="F269" s="2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>
      <c r="A270" s="1"/>
      <c r="B270" s="1"/>
      <c r="C270" s="2"/>
      <c r="D270" s="2"/>
      <c r="E270" s="3"/>
      <c r="F270" s="2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>
      <c r="A271" s="1"/>
      <c r="B271" s="1"/>
      <c r="C271" s="2"/>
      <c r="D271" s="2"/>
      <c r="E271" s="3"/>
      <c r="F271" s="2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>
      <c r="A272" s="1"/>
      <c r="B272" s="1"/>
      <c r="C272" s="2"/>
      <c r="D272" s="2"/>
      <c r="E272" s="3"/>
      <c r="F272" s="2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>
      <c r="A273" s="1"/>
      <c r="B273" s="1"/>
      <c r="C273" s="2"/>
      <c r="D273" s="2"/>
      <c r="E273" s="3"/>
      <c r="F273" s="2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>
      <c r="A274" s="1"/>
      <c r="B274" s="1"/>
      <c r="C274" s="2"/>
      <c r="D274" s="2"/>
      <c r="E274" s="3"/>
      <c r="F274" s="2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>
      <c r="A275" s="1"/>
      <c r="B275" s="1"/>
      <c r="C275" s="2"/>
      <c r="D275" s="2"/>
      <c r="E275" s="3"/>
      <c r="F275" s="2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>
      <c r="A276" s="1"/>
      <c r="B276" s="1"/>
      <c r="C276" s="2"/>
      <c r="D276" s="2"/>
      <c r="E276" s="3"/>
      <c r="F276" s="2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>
      <c r="A277" s="1"/>
      <c r="B277" s="1"/>
      <c r="C277" s="2"/>
      <c r="D277" s="2"/>
      <c r="E277" s="3"/>
      <c r="F277" s="2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>
      <c r="A278" s="1"/>
      <c r="B278" s="1"/>
      <c r="C278" s="2"/>
      <c r="D278" s="2"/>
      <c r="E278" s="3"/>
      <c r="F278" s="2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>
      <c r="A279" s="1"/>
      <c r="B279" s="1"/>
      <c r="C279" s="2"/>
      <c r="D279" s="2"/>
      <c r="E279" s="3"/>
      <c r="F279" s="2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>
      <c r="A280" s="1"/>
      <c r="B280" s="1"/>
      <c r="C280" s="2"/>
      <c r="D280" s="2"/>
      <c r="E280" s="3"/>
      <c r="F280" s="2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>
      <c r="A281" s="1"/>
      <c r="B281" s="1"/>
      <c r="C281" s="2"/>
      <c r="D281" s="2"/>
      <c r="E281" s="3"/>
      <c r="F281" s="2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>
      <c r="A282" s="1"/>
      <c r="B282" s="1"/>
      <c r="C282" s="2"/>
      <c r="D282" s="2"/>
      <c r="E282" s="3"/>
      <c r="F282" s="2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>
      <c r="A283" s="1"/>
      <c r="B283" s="1"/>
      <c r="C283" s="2"/>
      <c r="D283" s="2"/>
      <c r="E283" s="3"/>
      <c r="F283" s="2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>
      <c r="A284" s="1"/>
      <c r="B284" s="1"/>
      <c r="C284" s="2"/>
      <c r="D284" s="2"/>
      <c r="E284" s="3"/>
      <c r="F284" s="2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>
      <c r="A285" s="1"/>
      <c r="B285" s="1"/>
      <c r="C285" s="2"/>
      <c r="D285" s="2"/>
      <c r="E285" s="3"/>
      <c r="F285" s="2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>
      <c r="A286" s="1"/>
      <c r="B286" s="1"/>
      <c r="C286" s="2"/>
      <c r="D286" s="2"/>
      <c r="E286" s="3"/>
      <c r="F286" s="2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>
      <c r="A287" s="1"/>
      <c r="B287" s="1"/>
      <c r="C287" s="2"/>
      <c r="D287" s="2"/>
      <c r="E287" s="3"/>
      <c r="F287" s="2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>
      <c r="A288" s="1"/>
      <c r="B288" s="1"/>
      <c r="C288" s="2"/>
      <c r="D288" s="2"/>
      <c r="E288" s="3"/>
      <c r="F288" s="2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>
      <c r="A289" s="1"/>
      <c r="B289" s="1"/>
      <c r="C289" s="2"/>
      <c r="D289" s="2"/>
      <c r="E289" s="3"/>
      <c r="F289" s="2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>
      <c r="A290" s="1"/>
      <c r="B290" s="1"/>
      <c r="C290" s="2"/>
      <c r="D290" s="2"/>
      <c r="E290" s="3"/>
      <c r="F290" s="2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>
      <c r="A291" s="1"/>
      <c r="B291" s="1"/>
      <c r="C291" s="2"/>
      <c r="D291" s="2"/>
      <c r="E291" s="3"/>
      <c r="F291" s="2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>
      <c r="A292" s="1"/>
      <c r="B292" s="1"/>
      <c r="C292" s="2"/>
      <c r="D292" s="2"/>
      <c r="E292" s="3"/>
      <c r="F292" s="2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>
      <c r="A293" s="1"/>
      <c r="B293" s="1"/>
      <c r="C293" s="2"/>
      <c r="D293" s="2"/>
      <c r="E293" s="3"/>
      <c r="F293" s="2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>
      <c r="A294" s="1"/>
      <c r="B294" s="1"/>
      <c r="C294" s="2"/>
      <c r="D294" s="2"/>
      <c r="E294" s="3"/>
      <c r="F294" s="2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>
      <c r="A295" s="1"/>
      <c r="B295" s="1"/>
      <c r="C295" s="2"/>
      <c r="D295" s="2"/>
      <c r="E295" s="3"/>
      <c r="F295" s="2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>
      <c r="A296" s="1"/>
      <c r="B296" s="1"/>
      <c r="C296" s="2"/>
      <c r="D296" s="2"/>
      <c r="E296" s="3"/>
      <c r="F296" s="2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>
      <c r="A297" s="1"/>
      <c r="B297" s="1"/>
      <c r="C297" s="2"/>
      <c r="D297" s="2"/>
      <c r="E297" s="3"/>
      <c r="F297" s="2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>
      <c r="A298" s="1"/>
      <c r="B298" s="1"/>
      <c r="C298" s="2"/>
      <c r="D298" s="2"/>
      <c r="E298" s="3"/>
      <c r="F298" s="2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>
      <c r="A299" s="1"/>
      <c r="B299" s="1"/>
      <c r="C299" s="2"/>
      <c r="D299" s="2"/>
      <c r="E299" s="3"/>
      <c r="F299" s="2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>
      <c r="A300" s="1"/>
      <c r="B300" s="1"/>
      <c r="C300" s="2"/>
      <c r="D300" s="2"/>
      <c r="E300" s="3"/>
      <c r="F300" s="2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>
      <c r="A301" s="1"/>
      <c r="B301" s="1"/>
      <c r="C301" s="2"/>
      <c r="D301" s="2"/>
      <c r="E301" s="3"/>
      <c r="F301" s="2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>
      <c r="A302" s="1"/>
      <c r="B302" s="1"/>
      <c r="C302" s="2"/>
      <c r="D302" s="2"/>
      <c r="E302" s="3"/>
      <c r="F302" s="2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>
      <c r="A303" s="1"/>
      <c r="B303" s="1"/>
      <c r="C303" s="2"/>
      <c r="D303" s="2"/>
      <c r="E303" s="3"/>
      <c r="F303" s="2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>
      <c r="A304" s="1"/>
      <c r="B304" s="1"/>
      <c r="C304" s="2"/>
      <c r="D304" s="2"/>
      <c r="E304" s="3"/>
      <c r="F304" s="2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>
      <c r="A305" s="1"/>
      <c r="B305" s="1"/>
      <c r="C305" s="2"/>
      <c r="D305" s="2"/>
      <c r="E305" s="3"/>
      <c r="F305" s="2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>
      <c r="A306" s="1"/>
      <c r="B306" s="1"/>
      <c r="C306" s="2"/>
      <c r="D306" s="2"/>
      <c r="E306" s="3"/>
      <c r="F306" s="2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>
      <c r="A307" s="1"/>
      <c r="B307" s="1"/>
      <c r="C307" s="2"/>
      <c r="D307" s="2"/>
      <c r="E307" s="3"/>
      <c r="F307" s="2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>
      <c r="A308" s="1"/>
      <c r="B308" s="1"/>
      <c r="C308" s="2"/>
      <c r="D308" s="2"/>
      <c r="E308" s="3"/>
      <c r="F308" s="2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>
      <c r="A309" s="1"/>
      <c r="B309" s="1"/>
      <c r="C309" s="2"/>
      <c r="D309" s="2"/>
      <c r="E309" s="3"/>
      <c r="F309" s="2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>
      <c r="A310" s="1"/>
      <c r="B310" s="1"/>
      <c r="C310" s="2"/>
      <c r="D310" s="2"/>
      <c r="E310" s="3"/>
      <c r="F310" s="2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>
      <c r="A311" s="1"/>
      <c r="B311" s="1"/>
      <c r="C311" s="2"/>
      <c r="D311" s="2"/>
      <c r="E311" s="3"/>
      <c r="F311" s="2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>
      <c r="A312" s="1"/>
      <c r="B312" s="1"/>
      <c r="C312" s="2"/>
      <c r="D312" s="2"/>
      <c r="E312" s="3"/>
      <c r="F312" s="2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>
      <c r="A313" s="1"/>
      <c r="B313" s="1"/>
      <c r="C313" s="2"/>
      <c r="D313" s="2"/>
      <c r="E313" s="3"/>
      <c r="F313" s="2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>
      <c r="A314" s="1"/>
      <c r="B314" s="1"/>
      <c r="C314" s="2"/>
      <c r="D314" s="2"/>
      <c r="E314" s="3"/>
      <c r="F314" s="2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>
      <c r="A315" s="1"/>
      <c r="B315" s="1"/>
      <c r="C315" s="2"/>
      <c r="D315" s="2"/>
      <c r="E315" s="3"/>
      <c r="F315" s="2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>
      <c r="A316" s="1"/>
      <c r="B316" s="1"/>
      <c r="C316" s="2"/>
      <c r="D316" s="2"/>
      <c r="E316" s="3"/>
      <c r="F316" s="2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>
      <c r="A317" s="1"/>
      <c r="B317" s="1"/>
      <c r="C317" s="2"/>
      <c r="D317" s="2"/>
      <c r="E317" s="3"/>
      <c r="F317" s="2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>
      <c r="A318" s="1"/>
      <c r="B318" s="1"/>
      <c r="C318" s="2"/>
      <c r="D318" s="2"/>
      <c r="E318" s="3"/>
      <c r="F318" s="2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>
      <c r="A319" s="1"/>
      <c r="B319" s="1"/>
      <c r="C319" s="2"/>
      <c r="D319" s="2"/>
      <c r="E319" s="3"/>
      <c r="F319" s="2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>
      <c r="A320" s="1"/>
      <c r="B320" s="1"/>
      <c r="C320" s="2"/>
      <c r="D320" s="2"/>
      <c r="E320" s="3"/>
      <c r="F320" s="2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>
      <c r="A321" s="1"/>
      <c r="B321" s="1"/>
      <c r="C321" s="2"/>
      <c r="D321" s="2"/>
      <c r="E321" s="3"/>
      <c r="F321" s="2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>
      <c r="A322" s="1"/>
      <c r="B322" s="1"/>
      <c r="C322" s="2"/>
      <c r="D322" s="2"/>
      <c r="E322" s="3"/>
      <c r="F322" s="2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>
      <c r="A323" s="1"/>
      <c r="B323" s="1"/>
      <c r="C323" s="2"/>
      <c r="D323" s="2"/>
      <c r="E323" s="3"/>
      <c r="F323" s="2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>
      <c r="A324" s="1"/>
      <c r="B324" s="1"/>
      <c r="C324" s="2"/>
      <c r="D324" s="2"/>
      <c r="E324" s="3"/>
      <c r="F324" s="2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>
      <c r="A325" s="1"/>
      <c r="B325" s="1"/>
      <c r="C325" s="2"/>
      <c r="D325" s="2"/>
      <c r="E325" s="3"/>
      <c r="F325" s="2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>
      <c r="A326" s="1"/>
      <c r="B326" s="1"/>
      <c r="C326" s="2"/>
      <c r="D326" s="2"/>
      <c r="E326" s="3"/>
      <c r="F326" s="2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>
      <c r="A327" s="1"/>
      <c r="B327" s="1"/>
      <c r="C327" s="2"/>
      <c r="D327" s="2"/>
      <c r="E327" s="3"/>
      <c r="F327" s="2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>
      <c r="A328" s="1"/>
      <c r="B328" s="1"/>
      <c r="C328" s="2"/>
      <c r="D328" s="2"/>
      <c r="E328" s="3"/>
      <c r="F328" s="2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>
      <c r="A329" s="1"/>
      <c r="B329" s="1"/>
      <c r="C329" s="2"/>
      <c r="D329" s="2"/>
      <c r="E329" s="3"/>
      <c r="F329" s="2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>
      <c r="A330" s="1"/>
      <c r="B330" s="1"/>
      <c r="C330" s="2"/>
      <c r="D330" s="2"/>
      <c r="E330" s="3"/>
      <c r="F330" s="2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>
      <c r="A331" s="1"/>
      <c r="B331" s="1"/>
      <c r="C331" s="2"/>
      <c r="D331" s="2"/>
      <c r="E331" s="3"/>
      <c r="F331" s="2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>
      <c r="A332" s="1"/>
      <c r="B332" s="1"/>
      <c r="C332" s="2"/>
      <c r="D332" s="2"/>
      <c r="E332" s="3"/>
      <c r="F332" s="2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>
      <c r="A333" s="1"/>
      <c r="B333" s="1"/>
      <c r="C333" s="2"/>
      <c r="D333" s="2"/>
      <c r="E333" s="3"/>
      <c r="F333" s="2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>
      <c r="A334" s="1"/>
      <c r="B334" s="1"/>
      <c r="C334" s="2"/>
      <c r="D334" s="2"/>
      <c r="E334" s="3"/>
      <c r="F334" s="2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>
      <c r="A335" s="1"/>
      <c r="B335" s="1"/>
      <c r="C335" s="2"/>
      <c r="D335" s="2"/>
      <c r="E335" s="3"/>
      <c r="F335" s="2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>
      <c r="A336" s="1"/>
      <c r="B336" s="1"/>
      <c r="C336" s="2"/>
      <c r="D336" s="2"/>
      <c r="E336" s="3"/>
      <c r="F336" s="2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>
      <c r="A337" s="1"/>
      <c r="B337" s="1"/>
      <c r="C337" s="2"/>
      <c r="D337" s="2"/>
      <c r="E337" s="3"/>
      <c r="F337" s="2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>
      <c r="A338" s="1"/>
      <c r="B338" s="1"/>
      <c r="C338" s="2"/>
      <c r="D338" s="2"/>
      <c r="E338" s="3"/>
      <c r="F338" s="2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>
      <c r="A339" s="1"/>
      <c r="B339" s="1"/>
      <c r="C339" s="2"/>
      <c r="D339" s="2"/>
      <c r="E339" s="3"/>
      <c r="F339" s="2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>
      <c r="A340" s="1"/>
      <c r="B340" s="1"/>
      <c r="C340" s="2"/>
      <c r="D340" s="2"/>
      <c r="E340" s="3"/>
      <c r="F340" s="2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>
      <c r="A341" s="1"/>
      <c r="B341" s="1"/>
      <c r="C341" s="2"/>
      <c r="D341" s="2"/>
      <c r="E341" s="3"/>
      <c r="F341" s="2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>
      <c r="A342" s="1"/>
      <c r="B342" s="1"/>
      <c r="C342" s="2"/>
      <c r="D342" s="2"/>
      <c r="E342" s="3"/>
      <c r="F342" s="2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>
      <c r="A343" s="1"/>
      <c r="B343" s="1"/>
      <c r="C343" s="2"/>
      <c r="D343" s="2"/>
      <c r="E343" s="3"/>
      <c r="F343" s="2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>
      <c r="A344" s="1"/>
      <c r="B344" s="1"/>
      <c r="C344" s="2"/>
      <c r="D344" s="2"/>
      <c r="E344" s="3"/>
      <c r="F344" s="2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>
      <c r="A345" s="1"/>
      <c r="B345" s="1"/>
      <c r="C345" s="2"/>
      <c r="D345" s="2"/>
      <c r="E345" s="3"/>
      <c r="F345" s="2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>
      <c r="A346" s="1"/>
      <c r="B346" s="1"/>
      <c r="C346" s="2"/>
      <c r="D346" s="2"/>
      <c r="E346" s="3"/>
      <c r="F346" s="2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>
      <c r="A347" s="1"/>
      <c r="B347" s="1"/>
      <c r="C347" s="2"/>
      <c r="D347" s="2"/>
      <c r="E347" s="3"/>
      <c r="F347" s="2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>
      <c r="A348" s="1"/>
      <c r="B348" s="1"/>
      <c r="C348" s="2"/>
      <c r="D348" s="2"/>
      <c r="E348" s="3"/>
      <c r="F348" s="2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>
      <c r="A349" s="1"/>
      <c r="B349" s="1"/>
      <c r="C349" s="2"/>
      <c r="D349" s="2"/>
      <c r="E349" s="3"/>
      <c r="F349" s="2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>
      <c r="A350" s="1"/>
      <c r="B350" s="1"/>
      <c r="C350" s="2"/>
      <c r="D350" s="2"/>
      <c r="E350" s="3"/>
      <c r="F350" s="2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>
      <c r="A351" s="1"/>
      <c r="B351" s="1"/>
      <c r="C351" s="2"/>
      <c r="D351" s="2"/>
      <c r="E351" s="3"/>
      <c r="F351" s="2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>
      <c r="A352" s="1"/>
      <c r="B352" s="1"/>
      <c r="C352" s="2"/>
      <c r="D352" s="2"/>
      <c r="E352" s="3"/>
      <c r="F352" s="2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>
      <c r="A353" s="1"/>
      <c r="B353" s="1"/>
      <c r="C353" s="2"/>
      <c r="D353" s="2"/>
      <c r="E353" s="3"/>
      <c r="F353" s="2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>
      <c r="A354" s="1"/>
      <c r="B354" s="1"/>
      <c r="C354" s="2"/>
      <c r="D354" s="2"/>
      <c r="E354" s="3"/>
      <c r="F354" s="2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>
      <c r="A355" s="1"/>
      <c r="B355" s="1"/>
      <c r="C355" s="2"/>
      <c r="D355" s="2"/>
      <c r="E355" s="3"/>
      <c r="F355" s="2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>
      <c r="A356" s="1"/>
      <c r="B356" s="1"/>
      <c r="C356" s="2"/>
      <c r="D356" s="2"/>
      <c r="E356" s="3"/>
      <c r="F356" s="2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>
      <c r="A357" s="1"/>
      <c r="B357" s="1"/>
      <c r="C357" s="2"/>
      <c r="D357" s="2"/>
      <c r="E357" s="3"/>
      <c r="F357" s="2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>
      <c r="A358" s="1"/>
      <c r="B358" s="1"/>
      <c r="C358" s="2"/>
      <c r="D358" s="2"/>
      <c r="E358" s="3"/>
      <c r="F358" s="2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>
      <c r="A359" s="1"/>
      <c r="B359" s="1"/>
      <c r="C359" s="2"/>
      <c r="D359" s="2"/>
      <c r="E359" s="3"/>
      <c r="F359" s="2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>
      <c r="A360" s="1"/>
      <c r="B360" s="1"/>
      <c r="C360" s="2"/>
      <c r="D360" s="2"/>
      <c r="E360" s="3"/>
      <c r="F360" s="2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>
      <c r="A361" s="1"/>
      <c r="B361" s="1"/>
      <c r="C361" s="2"/>
      <c r="D361" s="2"/>
      <c r="E361" s="3"/>
      <c r="F361" s="2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>
      <c r="A362" s="1"/>
      <c r="B362" s="1"/>
      <c r="C362" s="2"/>
      <c r="D362" s="2"/>
      <c r="E362" s="3"/>
      <c r="F362" s="2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>
      <c r="A363" s="1"/>
      <c r="B363" s="1"/>
      <c r="C363" s="2"/>
      <c r="D363" s="2"/>
      <c r="E363" s="3"/>
      <c r="F363" s="2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>
      <c r="A364" s="1"/>
      <c r="B364" s="1"/>
      <c r="C364" s="2"/>
      <c r="D364" s="2"/>
      <c r="E364" s="3"/>
      <c r="F364" s="2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>
      <c r="A365" s="1"/>
      <c r="B365" s="1"/>
      <c r="C365" s="2"/>
      <c r="D365" s="2"/>
      <c r="E365" s="3"/>
      <c r="F365" s="2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>
      <c r="A366" s="1"/>
      <c r="B366" s="1"/>
      <c r="C366" s="2"/>
      <c r="D366" s="2"/>
      <c r="E366" s="3"/>
      <c r="F366" s="2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>
      <c r="A367" s="1"/>
      <c r="B367" s="1"/>
      <c r="C367" s="2"/>
      <c r="D367" s="2"/>
      <c r="E367" s="3"/>
      <c r="F367" s="2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>
      <c r="A368" s="1"/>
      <c r="B368" s="1"/>
      <c r="C368" s="2"/>
      <c r="D368" s="2"/>
      <c r="E368" s="3"/>
      <c r="F368" s="2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>
      <c r="A369" s="1"/>
      <c r="B369" s="1"/>
      <c r="C369" s="2"/>
      <c r="D369" s="2"/>
      <c r="E369" s="3"/>
      <c r="F369" s="2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>
      <c r="A370" s="1"/>
      <c r="B370" s="1"/>
      <c r="C370" s="2"/>
      <c r="D370" s="2"/>
      <c r="E370" s="3"/>
      <c r="F370" s="2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>
      <c r="A371" s="1"/>
      <c r="B371" s="1"/>
      <c r="C371" s="2"/>
      <c r="D371" s="2"/>
      <c r="E371" s="3"/>
      <c r="F371" s="2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>
      <c r="A372" s="1"/>
      <c r="B372" s="1"/>
      <c r="C372" s="2"/>
      <c r="D372" s="2"/>
      <c r="E372" s="3"/>
      <c r="F372" s="2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>
      <c r="A373" s="1"/>
      <c r="B373" s="1"/>
      <c r="C373" s="2"/>
      <c r="D373" s="2"/>
      <c r="E373" s="3"/>
      <c r="F373" s="2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>
      <c r="A374" s="1"/>
      <c r="B374" s="1"/>
      <c r="C374" s="2"/>
      <c r="D374" s="2"/>
      <c r="E374" s="3"/>
      <c r="F374" s="2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>
      <c r="A375" s="1"/>
      <c r="B375" s="1"/>
      <c r="C375" s="2"/>
      <c r="D375" s="2"/>
      <c r="E375" s="3"/>
      <c r="F375" s="2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>
      <c r="A376" s="1"/>
      <c r="B376" s="1"/>
      <c r="C376" s="2"/>
      <c r="D376" s="2"/>
      <c r="E376" s="3"/>
      <c r="F376" s="2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>
      <c r="A377" s="1"/>
      <c r="B377" s="1"/>
      <c r="C377" s="2"/>
      <c r="D377" s="2"/>
      <c r="E377" s="3"/>
      <c r="F377" s="2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>
      <c r="A378" s="1"/>
      <c r="B378" s="1"/>
      <c r="C378" s="2"/>
      <c r="D378" s="2"/>
      <c r="E378" s="3"/>
      <c r="F378" s="2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>
      <c r="A379" s="1"/>
      <c r="B379" s="1"/>
      <c r="C379" s="2"/>
      <c r="D379" s="2"/>
      <c r="E379" s="3"/>
      <c r="F379" s="2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>
      <c r="A380" s="1"/>
      <c r="B380" s="1"/>
      <c r="C380" s="2"/>
      <c r="D380" s="2"/>
      <c r="E380" s="3"/>
      <c r="F380" s="2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>
      <c r="A381" s="1"/>
      <c r="B381" s="1"/>
      <c r="C381" s="2"/>
      <c r="D381" s="2"/>
      <c r="E381" s="3"/>
      <c r="F381" s="2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>
      <c r="A382" s="1"/>
      <c r="B382" s="1"/>
      <c r="C382" s="2"/>
      <c r="D382" s="2"/>
      <c r="E382" s="3"/>
      <c r="F382" s="2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>
      <c r="A383" s="1"/>
      <c r="B383" s="1"/>
      <c r="C383" s="2"/>
      <c r="D383" s="2"/>
      <c r="E383" s="3"/>
      <c r="F383" s="2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>
      <c r="A384" s="1"/>
      <c r="B384" s="1"/>
      <c r="C384" s="2"/>
      <c r="D384" s="2"/>
      <c r="E384" s="3"/>
      <c r="F384" s="2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>
      <c r="A385" s="1"/>
      <c r="B385" s="1"/>
      <c r="C385" s="2"/>
      <c r="D385" s="2"/>
      <c r="E385" s="3"/>
      <c r="F385" s="2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>
      <c r="A386" s="1"/>
      <c r="B386" s="1"/>
      <c r="C386" s="2"/>
      <c r="D386" s="2"/>
      <c r="E386" s="3"/>
      <c r="F386" s="2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>
      <c r="A387" s="1"/>
      <c r="B387" s="1"/>
      <c r="C387" s="2"/>
      <c r="D387" s="2"/>
      <c r="E387" s="3"/>
      <c r="F387" s="2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>
      <c r="A388" s="1"/>
      <c r="B388" s="1"/>
      <c r="C388" s="2"/>
      <c r="D388" s="2"/>
      <c r="E388" s="3"/>
      <c r="F388" s="2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>
      <c r="A389" s="1"/>
      <c r="B389" s="1"/>
      <c r="C389" s="2"/>
      <c r="D389" s="2"/>
      <c r="E389" s="3"/>
      <c r="F389" s="2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>
      <c r="A390" s="1"/>
      <c r="B390" s="1"/>
      <c r="C390" s="2"/>
      <c r="D390" s="2"/>
      <c r="E390" s="3"/>
      <c r="F390" s="2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>
      <c r="A391" s="1"/>
      <c r="B391" s="1"/>
      <c r="C391" s="2"/>
      <c r="D391" s="2"/>
      <c r="E391" s="3"/>
      <c r="F391" s="2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>
      <c r="A392" s="1"/>
      <c r="B392" s="1"/>
      <c r="C392" s="2"/>
      <c r="D392" s="2"/>
      <c r="E392" s="3"/>
      <c r="F392" s="2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>
      <c r="A393" s="1"/>
      <c r="B393" s="1"/>
      <c r="C393" s="2"/>
      <c r="D393" s="2"/>
      <c r="E393" s="3"/>
      <c r="F393" s="2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>
      <c r="A394" s="1"/>
      <c r="B394" s="1"/>
      <c r="C394" s="2"/>
      <c r="D394" s="2"/>
      <c r="E394" s="3"/>
      <c r="F394" s="2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>
      <c r="A395" s="1"/>
      <c r="B395" s="1"/>
      <c r="C395" s="2"/>
      <c r="D395" s="2"/>
      <c r="E395" s="3"/>
      <c r="F395" s="2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>
      <c r="A396" s="1"/>
      <c r="B396" s="1"/>
      <c r="C396" s="2"/>
      <c r="D396" s="2"/>
      <c r="E396" s="3"/>
      <c r="F396" s="2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>
      <c r="A397" s="1"/>
      <c r="B397" s="1"/>
      <c r="C397" s="2"/>
      <c r="D397" s="2"/>
      <c r="E397" s="3"/>
      <c r="F397" s="2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>
      <c r="A398" s="1"/>
      <c r="B398" s="1"/>
      <c r="C398" s="2"/>
      <c r="D398" s="2"/>
      <c r="E398" s="3"/>
      <c r="F398" s="2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>
      <c r="A399" s="1"/>
      <c r="B399" s="1"/>
      <c r="C399" s="2"/>
      <c r="D399" s="2"/>
      <c r="E399" s="3"/>
      <c r="F399" s="2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>
      <c r="A400" s="1"/>
      <c r="B400" s="1"/>
      <c r="C400" s="2"/>
      <c r="D400" s="2"/>
      <c r="E400" s="3"/>
      <c r="F400" s="2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>
      <c r="A401" s="1"/>
      <c r="B401" s="1"/>
      <c r="C401" s="2"/>
      <c r="D401" s="2"/>
      <c r="E401" s="3"/>
      <c r="F401" s="2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>
      <c r="A402" s="1"/>
      <c r="B402" s="1"/>
      <c r="C402" s="2"/>
      <c r="D402" s="2"/>
      <c r="E402" s="3"/>
      <c r="F402" s="2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>
      <c r="A403" s="1"/>
      <c r="B403" s="1"/>
      <c r="C403" s="2"/>
      <c r="D403" s="2"/>
      <c r="E403" s="3"/>
      <c r="F403" s="2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>
      <c r="A404" s="1"/>
      <c r="B404" s="1"/>
      <c r="C404" s="2"/>
      <c r="D404" s="2"/>
      <c r="E404" s="3"/>
      <c r="F404" s="2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>
      <c r="A405" s="1"/>
      <c r="B405" s="1"/>
      <c r="C405" s="2"/>
      <c r="D405" s="2"/>
      <c r="E405" s="3"/>
      <c r="F405" s="2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>
      <c r="A406" s="1"/>
      <c r="B406" s="1"/>
      <c r="C406" s="2"/>
      <c r="D406" s="2"/>
      <c r="E406" s="3"/>
      <c r="F406" s="2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>
      <c r="A407" s="1"/>
      <c r="B407" s="1"/>
      <c r="C407" s="2"/>
      <c r="D407" s="2"/>
      <c r="E407" s="3"/>
      <c r="F407" s="2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>
      <c r="A408" s="1"/>
      <c r="B408" s="1"/>
      <c r="C408" s="2"/>
      <c r="D408" s="2"/>
      <c r="E408" s="3"/>
      <c r="F408" s="2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>
      <c r="A409" s="1"/>
      <c r="B409" s="1"/>
      <c r="C409" s="2"/>
      <c r="D409" s="2"/>
      <c r="E409" s="3"/>
      <c r="F409" s="2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>
      <c r="A410" s="1"/>
      <c r="B410" s="1"/>
      <c r="C410" s="2"/>
      <c r="D410" s="2"/>
      <c r="E410" s="3"/>
      <c r="F410" s="2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>
      <c r="A411" s="1"/>
      <c r="B411" s="1"/>
      <c r="C411" s="2"/>
      <c r="D411" s="2"/>
      <c r="E411" s="3"/>
      <c r="F411" s="2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>
      <c r="A412" s="1"/>
      <c r="B412" s="1"/>
      <c r="C412" s="2"/>
      <c r="D412" s="2"/>
      <c r="E412" s="3"/>
      <c r="F412" s="2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>
      <c r="A413" s="1"/>
      <c r="B413" s="1"/>
      <c r="C413" s="2"/>
      <c r="D413" s="2"/>
      <c r="E413" s="3"/>
      <c r="F413" s="2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>
      <c r="A414" s="1"/>
      <c r="B414" s="1"/>
      <c r="C414" s="2"/>
      <c r="D414" s="2"/>
      <c r="E414" s="3"/>
      <c r="F414" s="2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>
      <c r="A415" s="1"/>
      <c r="B415" s="1"/>
      <c r="C415" s="2"/>
      <c r="D415" s="2"/>
      <c r="E415" s="3"/>
      <c r="F415" s="2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>
      <c r="A416" s="1"/>
      <c r="B416" s="1"/>
      <c r="C416" s="2"/>
      <c r="D416" s="2"/>
      <c r="E416" s="3"/>
      <c r="F416" s="2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>
      <c r="A417" s="1"/>
      <c r="B417" s="1"/>
      <c r="C417" s="2"/>
      <c r="D417" s="2"/>
      <c r="E417" s="3"/>
      <c r="F417" s="2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>
      <c r="A418" s="1"/>
      <c r="B418" s="1"/>
      <c r="C418" s="2"/>
      <c r="D418" s="2"/>
      <c r="E418" s="3"/>
      <c r="F418" s="2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>
      <c r="A419" s="1"/>
      <c r="B419" s="1"/>
      <c r="C419" s="2"/>
      <c r="D419" s="2"/>
      <c r="E419" s="3"/>
      <c r="F419" s="2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>
      <c r="A420" s="1"/>
      <c r="B420" s="1"/>
      <c r="C420" s="2"/>
      <c r="D420" s="2"/>
      <c r="E420" s="3"/>
      <c r="F420" s="2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>
      <c r="A421" s="1"/>
      <c r="B421" s="1"/>
      <c r="C421" s="2"/>
      <c r="D421" s="2"/>
      <c r="E421" s="3"/>
      <c r="F421" s="2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>
      <c r="A422" s="1"/>
      <c r="B422" s="1"/>
      <c r="C422" s="2"/>
      <c r="D422" s="2"/>
      <c r="E422" s="3"/>
      <c r="F422" s="2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>
      <c r="A423" s="1"/>
      <c r="B423" s="1"/>
      <c r="C423" s="2"/>
      <c r="D423" s="2"/>
      <c r="E423" s="3"/>
      <c r="F423" s="2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>
      <c r="A424" s="1"/>
      <c r="B424" s="1"/>
      <c r="C424" s="2"/>
      <c r="D424" s="2"/>
      <c r="E424" s="3"/>
      <c r="F424" s="2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>
      <c r="A425" s="1"/>
      <c r="B425" s="1"/>
      <c r="C425" s="2"/>
      <c r="D425" s="2"/>
      <c r="E425" s="3"/>
      <c r="F425" s="2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>
      <c r="A426" s="1"/>
      <c r="B426" s="1"/>
      <c r="C426" s="2"/>
      <c r="D426" s="2"/>
      <c r="E426" s="3"/>
      <c r="F426" s="2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>
      <c r="A427" s="1"/>
      <c r="B427" s="1"/>
      <c r="C427" s="2"/>
      <c r="D427" s="2"/>
      <c r="E427" s="3"/>
      <c r="F427" s="2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>
      <c r="A428" s="1"/>
      <c r="B428" s="1"/>
      <c r="C428" s="2"/>
      <c r="D428" s="2"/>
      <c r="E428" s="3"/>
      <c r="F428" s="2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>
      <c r="A429" s="1"/>
      <c r="B429" s="1"/>
      <c r="C429" s="2"/>
      <c r="D429" s="2"/>
      <c r="E429" s="3"/>
      <c r="F429" s="2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>
      <c r="A430" s="1"/>
      <c r="B430" s="1"/>
      <c r="C430" s="2"/>
      <c r="D430" s="2"/>
      <c r="E430" s="3"/>
      <c r="F430" s="2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>
      <c r="A431" s="1"/>
      <c r="B431" s="1"/>
      <c r="C431" s="2"/>
      <c r="D431" s="2"/>
      <c r="E431" s="3"/>
      <c r="F431" s="2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>
      <c r="A432" s="1"/>
      <c r="B432" s="1"/>
      <c r="C432" s="2"/>
      <c r="D432" s="2"/>
      <c r="E432" s="3"/>
      <c r="F432" s="2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>
      <c r="A433" s="1"/>
      <c r="B433" s="1"/>
      <c r="C433" s="2"/>
      <c r="D433" s="2"/>
      <c r="E433" s="3"/>
      <c r="F433" s="2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>
      <c r="A434" s="1"/>
      <c r="B434" s="1"/>
      <c r="C434" s="2"/>
      <c r="D434" s="2"/>
      <c r="E434" s="3"/>
      <c r="F434" s="2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>
      <c r="A435" s="1"/>
      <c r="B435" s="1"/>
      <c r="C435" s="2"/>
      <c r="D435" s="2"/>
      <c r="E435" s="3"/>
      <c r="F435" s="2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>
      <c r="A436" s="1"/>
      <c r="B436" s="1"/>
      <c r="C436" s="2"/>
      <c r="D436" s="2"/>
      <c r="E436" s="3"/>
      <c r="F436" s="2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>
      <c r="A437" s="1"/>
      <c r="B437" s="1"/>
      <c r="C437" s="2"/>
      <c r="D437" s="2"/>
      <c r="E437" s="3"/>
      <c r="F437" s="2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>
      <c r="A438" s="1"/>
      <c r="B438" s="1"/>
      <c r="C438" s="2"/>
      <c r="D438" s="2"/>
      <c r="E438" s="3"/>
      <c r="F438" s="2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>
      <c r="A439" s="1"/>
      <c r="B439" s="1"/>
      <c r="C439" s="2"/>
      <c r="D439" s="2"/>
      <c r="E439" s="3"/>
      <c r="F439" s="2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>
      <c r="A440" s="1"/>
      <c r="B440" s="1"/>
      <c r="C440" s="2"/>
      <c r="D440" s="2"/>
      <c r="E440" s="3"/>
      <c r="F440" s="2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>
      <c r="A441" s="1"/>
      <c r="B441" s="1"/>
      <c r="C441" s="2"/>
      <c r="D441" s="2"/>
      <c r="E441" s="3"/>
      <c r="F441" s="2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>
      <c r="A442" s="1"/>
      <c r="B442" s="1"/>
      <c r="C442" s="2"/>
      <c r="D442" s="2"/>
      <c r="E442" s="3"/>
      <c r="F442" s="2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>
      <c r="A443" s="1"/>
      <c r="B443" s="1"/>
      <c r="C443" s="2"/>
      <c r="D443" s="2"/>
      <c r="E443" s="3"/>
      <c r="F443" s="2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>
      <c r="A444" s="1"/>
      <c r="B444" s="1"/>
      <c r="C444" s="2"/>
      <c r="D444" s="2"/>
      <c r="E444" s="3"/>
      <c r="F444" s="2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>
      <c r="A445" s="1"/>
      <c r="B445" s="1"/>
      <c r="C445" s="2"/>
      <c r="D445" s="2"/>
      <c r="E445" s="3"/>
      <c r="F445" s="2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>
      <c r="A446" s="1"/>
      <c r="B446" s="1"/>
      <c r="C446" s="2"/>
      <c r="D446" s="2"/>
      <c r="E446" s="3"/>
      <c r="F446" s="2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>
      <c r="A447" s="1"/>
      <c r="B447" s="1"/>
      <c r="C447" s="2"/>
      <c r="D447" s="2"/>
      <c r="E447" s="3"/>
      <c r="F447" s="2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>
      <c r="A448" s="1"/>
      <c r="B448" s="1"/>
      <c r="C448" s="2"/>
      <c r="D448" s="2"/>
      <c r="E448" s="3"/>
      <c r="F448" s="2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>
      <c r="A449" s="1"/>
      <c r="B449" s="1"/>
      <c r="C449" s="2"/>
      <c r="D449" s="2"/>
      <c r="E449" s="3"/>
      <c r="F449" s="2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>
      <c r="A450" s="1"/>
      <c r="B450" s="1"/>
      <c r="C450" s="2"/>
      <c r="D450" s="2"/>
      <c r="E450" s="3"/>
      <c r="F450" s="2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>
      <c r="A451" s="1"/>
      <c r="B451" s="1"/>
      <c r="C451" s="2"/>
      <c r="D451" s="2"/>
      <c r="E451" s="3"/>
      <c r="F451" s="2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>
      <c r="A452" s="1"/>
      <c r="B452" s="1"/>
      <c r="C452" s="2"/>
      <c r="D452" s="2"/>
      <c r="E452" s="3"/>
      <c r="F452" s="2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>
      <c r="A453" s="1"/>
      <c r="B453" s="1"/>
      <c r="C453" s="2"/>
      <c r="D453" s="2"/>
      <c r="E453" s="3"/>
      <c r="F453" s="2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>
      <c r="A454" s="1"/>
      <c r="B454" s="1"/>
      <c r="C454" s="2"/>
      <c r="D454" s="2"/>
      <c r="E454" s="3"/>
      <c r="F454" s="2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>
      <c r="A455" s="1"/>
      <c r="B455" s="1"/>
      <c r="C455" s="2"/>
      <c r="D455" s="2"/>
      <c r="E455" s="3"/>
      <c r="F455" s="2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>
      <c r="A456" s="1"/>
      <c r="B456" s="1"/>
      <c r="C456" s="2"/>
      <c r="D456" s="2"/>
      <c r="E456" s="3"/>
      <c r="F456" s="2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>
      <c r="A457" s="1"/>
      <c r="B457" s="1"/>
      <c r="C457" s="2"/>
      <c r="D457" s="2"/>
      <c r="E457" s="3"/>
      <c r="F457" s="2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>
      <c r="A458" s="1"/>
      <c r="B458" s="1"/>
      <c r="C458" s="2"/>
      <c r="D458" s="2"/>
      <c r="E458" s="3"/>
      <c r="F458" s="2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>
      <c r="A459" s="1"/>
      <c r="B459" s="1"/>
      <c r="C459" s="2"/>
      <c r="D459" s="2"/>
      <c r="E459" s="3"/>
      <c r="F459" s="2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>
      <c r="A460" s="1"/>
      <c r="B460" s="1"/>
      <c r="C460" s="2"/>
      <c r="D460" s="2"/>
      <c r="E460" s="3"/>
      <c r="F460" s="2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>
      <c r="A461" s="1"/>
      <c r="B461" s="1"/>
      <c r="C461" s="2"/>
      <c r="D461" s="2"/>
      <c r="E461" s="3"/>
      <c r="F461" s="2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>
      <c r="A462" s="1"/>
      <c r="B462" s="1"/>
      <c r="C462" s="2"/>
      <c r="D462" s="2"/>
      <c r="E462" s="3"/>
      <c r="F462" s="2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>
      <c r="A463" s="1"/>
      <c r="B463" s="1"/>
      <c r="C463" s="2"/>
      <c r="D463" s="2"/>
      <c r="E463" s="3"/>
      <c r="F463" s="2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>
      <c r="A464" s="1"/>
      <c r="B464" s="1"/>
      <c r="C464" s="2"/>
      <c r="D464" s="2"/>
      <c r="E464" s="3"/>
      <c r="F464" s="2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>
      <c r="A465" s="1"/>
      <c r="B465" s="1"/>
      <c r="C465" s="2"/>
      <c r="D465" s="2"/>
      <c r="E465" s="3"/>
      <c r="F465" s="2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>
      <c r="A466" s="1"/>
      <c r="B466" s="1"/>
      <c r="C466" s="2"/>
      <c r="D466" s="2"/>
      <c r="E466" s="3"/>
      <c r="F466" s="2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>
      <c r="A467" s="1"/>
      <c r="B467" s="1"/>
      <c r="C467" s="2"/>
      <c r="D467" s="2"/>
      <c r="E467" s="3"/>
      <c r="F467" s="2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>
      <c r="A468" s="1"/>
      <c r="B468" s="1"/>
      <c r="C468" s="2"/>
      <c r="D468" s="2"/>
      <c r="E468" s="3"/>
      <c r="F468" s="2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>
      <c r="A469" s="1"/>
      <c r="B469" s="1"/>
      <c r="C469" s="2"/>
      <c r="D469" s="2"/>
      <c r="E469" s="3"/>
      <c r="F469" s="2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>
      <c r="A470" s="1"/>
      <c r="B470" s="1"/>
      <c r="C470" s="2"/>
      <c r="D470" s="2"/>
      <c r="E470" s="3"/>
      <c r="F470" s="2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>
      <c r="A471" s="1"/>
      <c r="B471" s="1"/>
      <c r="C471" s="2"/>
      <c r="D471" s="2"/>
      <c r="E471" s="3"/>
      <c r="F471" s="2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>
      <c r="A472" s="1"/>
      <c r="B472" s="1"/>
      <c r="C472" s="2"/>
      <c r="D472" s="2"/>
      <c r="E472" s="3"/>
      <c r="F472" s="2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>
      <c r="A473" s="1"/>
      <c r="B473" s="1"/>
      <c r="C473" s="2"/>
      <c r="D473" s="2"/>
      <c r="E473" s="3"/>
      <c r="F473" s="2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>
      <c r="A474" s="1"/>
      <c r="B474" s="1"/>
      <c r="C474" s="2"/>
      <c r="D474" s="2"/>
      <c r="E474" s="3"/>
      <c r="F474" s="2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>
      <c r="A475" s="1"/>
      <c r="B475" s="1"/>
      <c r="C475" s="2"/>
      <c r="D475" s="2"/>
      <c r="E475" s="3"/>
      <c r="F475" s="2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>
      <c r="A476" s="1"/>
      <c r="B476" s="1"/>
      <c r="C476" s="2"/>
      <c r="D476" s="2"/>
      <c r="E476" s="3"/>
      <c r="F476" s="2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>
      <c r="A477" s="1"/>
      <c r="B477" s="1"/>
      <c r="C477" s="2"/>
      <c r="D477" s="2"/>
      <c r="E477" s="3"/>
      <c r="F477" s="2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>
      <c r="A478" s="1"/>
      <c r="B478" s="1"/>
      <c r="C478" s="2"/>
      <c r="D478" s="2"/>
      <c r="E478" s="3"/>
      <c r="F478" s="2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>
      <c r="A479" s="1"/>
      <c r="B479" s="1"/>
      <c r="C479" s="2"/>
      <c r="D479" s="2"/>
      <c r="E479" s="3"/>
      <c r="F479" s="2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>
      <c r="A480" s="1"/>
      <c r="B480" s="1"/>
      <c r="C480" s="2"/>
      <c r="D480" s="2"/>
      <c r="E480" s="3"/>
      <c r="F480" s="2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>
      <c r="A481" s="1"/>
      <c r="B481" s="1"/>
      <c r="C481" s="2"/>
      <c r="D481" s="2"/>
      <c r="E481" s="3"/>
      <c r="F481" s="2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>
      <c r="A482" s="1"/>
      <c r="B482" s="1"/>
      <c r="C482" s="2"/>
      <c r="D482" s="2"/>
      <c r="E482" s="3"/>
      <c r="F482" s="2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</sheetData>
  <sheetProtection/>
  <mergeCells count="131">
    <mergeCell ref="K72:M72"/>
    <mergeCell ref="M37:N37"/>
    <mergeCell ref="O37:P37"/>
    <mergeCell ref="M65:N65"/>
    <mergeCell ref="O65:P65"/>
    <mergeCell ref="Q19:Q22"/>
    <mergeCell ref="M19:N22"/>
    <mergeCell ref="O19:P22"/>
    <mergeCell ref="O23:P23"/>
    <mergeCell ref="M40:N40"/>
    <mergeCell ref="M41:N41"/>
    <mergeCell ref="M8:P8"/>
    <mergeCell ref="M10:P10"/>
    <mergeCell ref="M11:P11"/>
    <mergeCell ref="M13:P13"/>
    <mergeCell ref="A13:K13"/>
    <mergeCell ref="A10:K11"/>
    <mergeCell ref="M14:P14"/>
    <mergeCell ref="M15:P15"/>
    <mergeCell ref="G20:G22"/>
    <mergeCell ref="G19:K19"/>
    <mergeCell ref="L19:L22"/>
    <mergeCell ref="A14:K14"/>
    <mergeCell ref="A16:H16"/>
    <mergeCell ref="I16:K16"/>
    <mergeCell ref="H20:K20"/>
    <mergeCell ref="I21:J21"/>
    <mergeCell ref="A15:K15"/>
    <mergeCell ref="A19:A22"/>
    <mergeCell ref="A5:Q5"/>
    <mergeCell ref="A6:Q6"/>
    <mergeCell ref="M9:P9"/>
    <mergeCell ref="H21:H22"/>
    <mergeCell ref="K21:K22"/>
    <mergeCell ref="M23:N23"/>
    <mergeCell ref="B19:B22"/>
    <mergeCell ref="C19:D20"/>
    <mergeCell ref="C21:C22"/>
    <mergeCell ref="D21:D22"/>
    <mergeCell ref="M24:N24"/>
    <mergeCell ref="O24:P24"/>
    <mergeCell ref="M27:N27"/>
    <mergeCell ref="O27:P27"/>
    <mergeCell ref="O26:P26"/>
    <mergeCell ref="M26:N26"/>
    <mergeCell ref="O28:P28"/>
    <mergeCell ref="O29:P29"/>
    <mergeCell ref="M29:N29"/>
    <mergeCell ref="O32:P32"/>
    <mergeCell ref="M30:N30"/>
    <mergeCell ref="O30:P30"/>
    <mergeCell ref="M28:N28"/>
    <mergeCell ref="M33:N33"/>
    <mergeCell ref="O33:P33"/>
    <mergeCell ref="M31:N31"/>
    <mergeCell ref="M32:N32"/>
    <mergeCell ref="M34:N34"/>
    <mergeCell ref="O34:P34"/>
    <mergeCell ref="O31:P31"/>
    <mergeCell ref="M38:N38"/>
    <mergeCell ref="O38:P38"/>
    <mergeCell ref="M39:N39"/>
    <mergeCell ref="O39:P39"/>
    <mergeCell ref="M35:N35"/>
    <mergeCell ref="O35:P35"/>
    <mergeCell ref="M36:N36"/>
    <mergeCell ref="O36:P36"/>
    <mergeCell ref="M44:N44"/>
    <mergeCell ref="O44:P44"/>
    <mergeCell ref="M45:N45"/>
    <mergeCell ref="O45:P45"/>
    <mergeCell ref="O41:P41"/>
    <mergeCell ref="O40:P40"/>
    <mergeCell ref="M42:N42"/>
    <mergeCell ref="O42:P42"/>
    <mergeCell ref="M43:N43"/>
    <mergeCell ref="O43:P43"/>
    <mergeCell ref="M46:N46"/>
    <mergeCell ref="O46:P46"/>
    <mergeCell ref="M47:N47"/>
    <mergeCell ref="O47:P47"/>
    <mergeCell ref="A69:F69"/>
    <mergeCell ref="M69:N69"/>
    <mergeCell ref="M48:N48"/>
    <mergeCell ref="O48:P48"/>
    <mergeCell ref="M49:N49"/>
    <mergeCell ref="O49:P49"/>
    <mergeCell ref="O69:P69"/>
    <mergeCell ref="O66:P66"/>
    <mergeCell ref="M66:N66"/>
    <mergeCell ref="O59:P59"/>
    <mergeCell ref="O50:P50"/>
    <mergeCell ref="M50:N50"/>
    <mergeCell ref="M51:N51"/>
    <mergeCell ref="O51:P51"/>
    <mergeCell ref="M52:N52"/>
    <mergeCell ref="O52:P52"/>
    <mergeCell ref="M53:N53"/>
    <mergeCell ref="O53:P53"/>
    <mergeCell ref="M54:N54"/>
    <mergeCell ref="O54:P54"/>
    <mergeCell ref="M55:N55"/>
    <mergeCell ref="O55:P55"/>
    <mergeCell ref="M67:N67"/>
    <mergeCell ref="O67:P67"/>
    <mergeCell ref="M59:N59"/>
    <mergeCell ref="M56:N56"/>
    <mergeCell ref="O64:P64"/>
    <mergeCell ref="M62:N62"/>
    <mergeCell ref="O62:P62"/>
    <mergeCell ref="M61:N61"/>
    <mergeCell ref="B70:F70"/>
    <mergeCell ref="E19:E22"/>
    <mergeCell ref="F19:F22"/>
    <mergeCell ref="O61:P61"/>
    <mergeCell ref="M60:N60"/>
    <mergeCell ref="O60:P60"/>
    <mergeCell ref="O56:P56"/>
    <mergeCell ref="M57:N57"/>
    <mergeCell ref="O57:P57"/>
    <mergeCell ref="O58:P58"/>
    <mergeCell ref="A12:K12"/>
    <mergeCell ref="M12:P12"/>
    <mergeCell ref="M25:N25"/>
    <mergeCell ref="O25:P25"/>
    <mergeCell ref="M68:N68"/>
    <mergeCell ref="O68:P68"/>
    <mergeCell ref="M58:N58"/>
    <mergeCell ref="M63:N63"/>
    <mergeCell ref="O63:P63"/>
    <mergeCell ref="M64:N64"/>
  </mergeCells>
  <printOptions/>
  <pageMargins left="0" right="0" top="0" bottom="0" header="0" footer="0"/>
  <pageSetup horizontalDpi="300" verticalDpi="3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zacup00</cp:lastModifiedBy>
  <cp:lastPrinted>2016-10-11T04:22:11Z</cp:lastPrinted>
  <dcterms:created xsi:type="dcterms:W3CDTF">2013-11-25T11:15:27Z</dcterms:created>
  <dcterms:modified xsi:type="dcterms:W3CDTF">2017-02-07T11:42:28Z</dcterms:modified>
  <cp:category/>
  <cp:version/>
  <cp:contentType/>
  <cp:contentStatus/>
</cp:coreProperties>
</file>